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8800" windowHeight="12300" activeTab="2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ДЕ принт" sheetId="6" r:id="rId5"/>
    <sheet name="СПД принт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1" i="4" l="1"/>
  <c r="G120" i="4"/>
  <c r="F121" i="4"/>
  <c r="F120" i="4"/>
  <c r="G83" i="4"/>
  <c r="F83" i="4"/>
  <c r="G14" i="1" l="1"/>
  <c r="F294" i="6" l="1"/>
  <c r="D294" i="6"/>
  <c r="D15" i="1"/>
  <c r="D376" i="3"/>
  <c r="C37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72" i="3"/>
  <c r="C372" i="3"/>
  <c r="F88" i="1"/>
  <c r="D371" i="3"/>
  <c r="C371" i="3"/>
  <c r="C36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83" i="4"/>
  <c r="F183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73" i="3"/>
  <c r="D375" i="3" s="1"/>
  <c r="D148" i="3" s="1"/>
  <c r="C373" i="3"/>
  <c r="C375" i="3" s="1"/>
  <c r="C148" i="3" s="1"/>
  <c r="D36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F285" i="6"/>
  <c r="G285" i="6"/>
  <c r="A17" i="4"/>
  <c r="D13" i="6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87" i="6"/>
  <c r="F132" i="1"/>
  <c r="F170" i="4"/>
  <c r="F148" i="1"/>
  <c r="B81" i="7"/>
  <c r="B92" i="7"/>
  <c r="B94" i="7"/>
  <c r="A291" i="6"/>
  <c r="A292" i="6"/>
  <c r="F54" i="4"/>
  <c r="G54" i="4"/>
  <c r="F61" i="4"/>
  <c r="G61" i="4"/>
  <c r="F68" i="4"/>
  <c r="G68" i="4"/>
  <c r="F84" i="4"/>
  <c r="G84" i="4"/>
  <c r="F148" i="4"/>
  <c r="G148" i="4"/>
  <c r="A216" i="4"/>
  <c r="A217" i="4"/>
  <c r="D12" i="6"/>
  <c r="D14" i="1"/>
  <c r="D14" i="7" s="1"/>
  <c r="H51" i="1"/>
  <c r="I97" i="1"/>
  <c r="I98" i="1"/>
  <c r="I101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F81" i="6"/>
  <c r="D14" i="6"/>
  <c r="D11" i="4"/>
  <c r="D11" i="6"/>
  <c r="I31" i="1"/>
  <c r="F157" i="1"/>
  <c r="I77" i="1"/>
  <c r="I65" i="1"/>
  <c r="I34" i="1"/>
  <c r="F192" i="4"/>
  <c r="I87" i="1"/>
  <c r="G32" i="4"/>
  <c r="G97" i="4"/>
  <c r="G157" i="1"/>
  <c r="G111" i="1"/>
  <c r="G187" i="6"/>
  <c r="G132" i="1"/>
  <c r="I47" i="1"/>
  <c r="G176" i="6"/>
  <c r="F32" i="4"/>
  <c r="F61" i="1"/>
  <c r="I33" i="1"/>
  <c r="I86" i="1"/>
  <c r="I80" i="1"/>
  <c r="I51" i="1"/>
  <c r="F111" i="1"/>
  <c r="F139" i="6"/>
  <c r="G81" i="6"/>
  <c r="G61" i="1"/>
  <c r="I60" i="1"/>
  <c r="I95" i="1"/>
  <c r="F176" i="6"/>
  <c r="G187" i="4"/>
  <c r="I90" i="1"/>
  <c r="H61" i="1"/>
  <c r="H49" i="1" s="1"/>
  <c r="I64" i="1"/>
  <c r="G51" i="1"/>
  <c r="I38" i="1"/>
  <c r="I26" i="1"/>
  <c r="G139" i="6"/>
  <c r="G177" i="4"/>
  <c r="C367" i="3"/>
  <c r="G162" i="4"/>
  <c r="B292" i="6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6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68" i="3"/>
  <c r="D368" i="3"/>
</calcChain>
</file>

<file path=xl/sharedStrings.xml><?xml version="1.0" encoding="utf-8"?>
<sst xmlns="http://schemas.openxmlformats.org/spreadsheetml/2006/main" count="1878" uniqueCount="1488">
  <si>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</si>
  <si>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</si>
  <si>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</si>
  <si>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</si>
  <si>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</si>
  <si>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</si>
  <si>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</si>
  <si>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</si>
  <si>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</si>
  <si>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</si>
  <si>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</si>
  <si>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</si>
  <si>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</si>
  <si>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</si>
  <si>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</si>
  <si>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</si>
  <si>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</si>
  <si>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</si>
  <si>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</si>
  <si>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</si>
  <si>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</si>
  <si>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</si>
  <si>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</si>
  <si>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</si>
  <si>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</si>
  <si>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</si>
  <si>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</si>
  <si>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</si>
  <si>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</si>
  <si>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</si>
  <si>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</si>
  <si>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</si>
  <si>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</si>
  <si>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</si>
  <si>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</si>
  <si>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</si>
  <si>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</si>
  <si>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</si>
  <si>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</si>
  <si>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</si>
  <si>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</si>
  <si>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</si>
  <si>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</si>
  <si>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</si>
  <si>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</si>
  <si>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</si>
  <si>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</si>
  <si>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</si>
  <si>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</si>
  <si>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</si>
  <si>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</si>
  <si>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</si>
  <si>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</si>
  <si>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</si>
  <si>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</si>
  <si>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</si>
  <si>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</si>
  <si>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</si>
  <si>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</si>
  <si>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</si>
  <si>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</si>
  <si>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</si>
  <si>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</si>
  <si>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</si>
  <si>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</si>
  <si>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</si>
  <si>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</si>
  <si>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</si>
  <si>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</si>
  <si>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</si>
  <si>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</si>
  <si>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</si>
  <si>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</si>
  <si>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</si>
  <si>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</si>
  <si>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</si>
  <si>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</si>
  <si>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</si>
  <si>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</si>
  <si>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</si>
  <si>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</si>
  <si>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</si>
  <si>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</si>
  <si>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</si>
  <si>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</si>
  <si>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</si>
  <si>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</si>
  <si>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</si>
  <si>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</si>
  <si>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</si>
  <si>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</si>
  <si>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</si>
  <si>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</si>
  <si>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</si>
  <si>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</si>
  <si>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</si>
  <si>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</si>
  <si>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</si>
  <si>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</si>
  <si>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</si>
  <si>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</si>
  <si>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</si>
  <si>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</si>
  <si>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</si>
  <si>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</si>
  <si>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</si>
  <si>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</si>
  <si>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</si>
  <si>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</si>
  <si>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</si>
  <si>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</si>
  <si>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</si>
  <si>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</si>
  <si>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</si>
  <si>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</si>
  <si>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</si>
  <si>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</si>
  <si>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</si>
  <si>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</si>
  <si>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</si>
  <si>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</si>
  <si>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</si>
  <si>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</si>
  <si>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</si>
  <si>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</si>
  <si>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</si>
  <si>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</si>
  <si>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</si>
  <si>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</si>
  <si>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</si>
  <si>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</si>
  <si>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</si>
  <si>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</si>
  <si>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</si>
  <si>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</si>
  <si>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</si>
  <si>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</si>
  <si>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</si>
  <si>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</si>
  <si>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</si>
  <si>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</si>
  <si>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</si>
  <si>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</si>
  <si>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</si>
  <si>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</si>
  <si>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</si>
  <si>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</si>
  <si>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</si>
  <si>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</si>
  <si>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</si>
  <si>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</si>
  <si>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</si>
  <si>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</si>
  <si>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</si>
  <si>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</si>
  <si>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</si>
  <si>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</si>
  <si>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</si>
  <si>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</si>
  <si>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</si>
  <si>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</si>
  <si>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</si>
  <si>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</si>
  <si>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</si>
  <si>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</si>
  <si>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</si>
  <si>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</si>
  <si>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</si>
  <si>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</si>
  <si>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</si>
  <si>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</si>
  <si>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</si>
  <si>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</si>
  <si>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</si>
  <si>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</si>
  <si>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</si>
  <si>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</si>
  <si>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</si>
  <si>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</si>
  <si>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</si>
  <si>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</si>
  <si>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</si>
  <si>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</si>
  <si>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</si>
  <si>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</si>
  <si>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</si>
  <si>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</si>
  <si>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</si>
  <si>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</si>
  <si>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</si>
  <si>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</si>
  <si>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</si>
  <si>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</si>
  <si>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</si>
  <si>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</si>
  <si>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</si>
  <si>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</si>
  <si>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</si>
  <si>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</si>
  <si>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</si>
  <si>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</si>
  <si>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</si>
  <si>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</si>
  <si>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</si>
  <si>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</si>
  <si>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</si>
  <si>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</si>
  <si>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</si>
  <si>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</si>
  <si>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</si>
  <si>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</si>
  <si>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</si>
  <si>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</si>
  <si>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</si>
  <si>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</si>
  <si>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</si>
  <si>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</si>
  <si>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</si>
  <si>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</si>
  <si>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</si>
  <si>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</si>
  <si>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</si>
  <si>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</si>
  <si>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</si>
  <si>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</si>
  <si>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</si>
  <si>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</si>
  <si>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</si>
  <si>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</si>
  <si>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</si>
  <si>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</si>
  <si>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</si>
  <si>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</si>
  <si>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</si>
  <si>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</si>
  <si>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</si>
  <si>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</si>
  <si>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</si>
  <si>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</si>
  <si>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</si>
  <si>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</si>
  <si>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</si>
  <si>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</si>
  <si>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</si>
  <si>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</si>
  <si>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</si>
  <si>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</si>
  <si>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</si>
  <si>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</si>
  <si>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</si>
  <si>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</si>
  <si>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</si>
  <si>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</si>
  <si>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</si>
  <si>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</si>
  <si>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</si>
  <si>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</si>
  <si>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</si>
  <si>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</si>
  <si>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</si>
  <si>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</si>
  <si>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</si>
  <si>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</si>
  <si>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</si>
  <si>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</si>
  <si>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</si>
  <si>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</si>
  <si>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</si>
  <si>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</si>
  <si>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</si>
  <si>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</si>
  <si>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</si>
  <si>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</si>
  <si>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</si>
  <si>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</si>
  <si>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</si>
  <si>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</si>
  <si>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</si>
  <si>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</si>
  <si>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</si>
  <si>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</si>
  <si>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</si>
  <si>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</si>
  <si>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</si>
  <si>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</si>
  <si>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</si>
  <si>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</si>
  <si>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</si>
  <si>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</si>
  <si>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</si>
  <si>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</si>
  <si>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</si>
  <si>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</si>
  <si>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</si>
  <si>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</si>
  <si>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</si>
  <si>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</si>
  <si>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</si>
  <si>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</si>
  <si>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</si>
  <si>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</si>
  <si>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</si>
  <si>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</si>
  <si>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</si>
  <si>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</si>
  <si>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</si>
  <si>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</si>
  <si>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</si>
  <si>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</si>
  <si>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</si>
  <si>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</si>
  <si>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</si>
  <si>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</si>
  <si>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</si>
  <si>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</si>
  <si>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</si>
  <si>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</si>
  <si>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</si>
  <si>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</si>
  <si>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</si>
  <si>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</si>
  <si>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</si>
  <si>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</si>
  <si>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</si>
  <si>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</si>
  <si>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</si>
  <si>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</si>
  <si>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</si>
  <si>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</si>
  <si>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</si>
  <si>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</si>
  <si>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</si>
  <si>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</si>
  <si>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</si>
  <si>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</si>
  <si>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</si>
  <si>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</si>
  <si>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</si>
  <si>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</si>
  <si>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</si>
  <si>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</si>
  <si>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</si>
  <si>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</si>
  <si>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</si>
  <si>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</si>
  <si>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</si>
  <si>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</si>
  <si>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</si>
  <si>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</si>
  <si>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</si>
  <si>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</si>
  <si>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</si>
  <si>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</si>
  <si>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</si>
  <si>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</si>
  <si>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</si>
  <si>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</si>
  <si>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</si>
  <si>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</si>
  <si>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</si>
  <si>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</si>
  <si>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</si>
  <si>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</si>
  <si>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</si>
  <si>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</si>
  <si>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</si>
  <si>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</si>
  <si>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</si>
  <si>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</si>
  <si>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</si>
  <si>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</si>
  <si>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</si>
  <si>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</si>
  <si>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</si>
  <si>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</si>
  <si>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</si>
  <si>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</si>
  <si>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</si>
  <si>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</si>
  <si>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</si>
  <si>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</si>
  <si>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</si>
  <si>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</si>
  <si>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</si>
  <si>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</si>
  <si>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</si>
  <si>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</si>
  <si>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</si>
  <si>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</si>
  <si>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</si>
  <si>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</si>
  <si>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</si>
  <si>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</si>
  <si>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</si>
  <si>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</si>
  <si>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</si>
  <si>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</si>
  <si>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</si>
  <si>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</si>
  <si>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</si>
  <si>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</si>
  <si>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</si>
  <si>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</si>
  <si>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</si>
  <si>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</si>
  <si>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</si>
  <si>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</si>
  <si>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</si>
  <si>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</si>
  <si>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</si>
  <si>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</si>
  <si>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</si>
  <si>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</si>
  <si>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</si>
  <si>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</si>
  <si>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</si>
  <si>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</si>
  <si>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</si>
  <si>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</si>
  <si>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</si>
  <si>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</si>
  <si>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</si>
  <si>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</si>
  <si>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</si>
  <si>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</si>
  <si>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</si>
  <si>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</si>
  <si>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</si>
  <si>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</si>
  <si>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</si>
  <si>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</si>
  <si>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</si>
  <si>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</si>
  <si>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</si>
  <si>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</si>
  <si>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</si>
  <si>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</si>
  <si>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</si>
  <si>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</si>
  <si>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</si>
  <si>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</si>
  <si>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</si>
  <si>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</si>
  <si>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</si>
  <si>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</si>
  <si>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</si>
  <si>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</si>
  <si>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</si>
  <si>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</si>
  <si>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</si>
  <si>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</si>
  <si>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</si>
  <si>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</si>
  <si>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</si>
  <si>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</si>
  <si>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</si>
  <si>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</si>
  <si>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</si>
  <si>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</si>
  <si>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</si>
  <si>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</si>
  <si>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</si>
  <si>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</si>
  <si>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П О С Е Б Н И   П О Д А Т О Ц И</t>
  </si>
  <si>
    <t>Набавна вредност на основачки издатоци</t>
  </si>
  <si>
    <t>Сегашна вредност на основачки издатоци</t>
  </si>
  <si>
    <t>Набавна вредност на издатоци за</t>
  </si>
  <si>
    <t>истражување и развој</t>
  </si>
  <si>
    <t>(ревалоризација)</t>
  </si>
  <si>
    <t>Акумулирана амортизација</t>
  </si>
  <si>
    <t>за истражување и развој</t>
  </si>
  <si>
    <t>(исправка на вредноста) на издатоци</t>
  </si>
  <si>
    <t>Набавна вредност на патенти, лиценци,</t>
  </si>
  <si>
    <t>концесии и други права</t>
  </si>
  <si>
    <t>лиценци, концесии и други права</t>
  </si>
  <si>
    <t>(исправка на вредноста) на патенти,</t>
  </si>
  <si>
    <t>Сегашна вредност на патенти, лиценци,</t>
  </si>
  <si>
    <t xml:space="preserve">Набавна вредност на други </t>
  </si>
  <si>
    <t>нематеријални права</t>
  </si>
  <si>
    <t>Вредносно усогласување на други</t>
  </si>
  <si>
    <t>(исправка на вредност) на други</t>
  </si>
  <si>
    <t>Сегашна вредност на други</t>
  </si>
  <si>
    <t xml:space="preserve">Б. МАТЕРИЈАЛНИ ДОБРА И </t>
  </si>
  <si>
    <t>основачки издатоци</t>
  </si>
  <si>
    <t>исправка навредност) на</t>
  </si>
  <si>
    <t>008 д</t>
  </si>
  <si>
    <t>009д</t>
  </si>
  <si>
    <t>издатоци</t>
  </si>
  <si>
    <t>Група на сметки</t>
  </si>
  <si>
    <t>сметка</t>
  </si>
  <si>
    <t>008д</t>
  </si>
  <si>
    <t>Земјиште</t>
  </si>
  <si>
    <t>Шуми</t>
  </si>
  <si>
    <t>В. МАТЕРИЈАЛНИ СРЕДСТВА:</t>
  </si>
  <si>
    <t>Набавна вредност на други</t>
  </si>
  <si>
    <t>материјални средства</t>
  </si>
  <si>
    <t>други материјални средства</t>
  </si>
  <si>
    <t>(исправка на вредноста) на други</t>
  </si>
  <si>
    <t>Г. КРАТКОРОЧНИ ОБВРСКИ ЗА</t>
  </si>
  <si>
    <t>ПЛАТИ И ДРУГИ ОБВРСКИ</t>
  </si>
  <si>
    <t>СПРЕМА ВРАБОТЕНИТЕ:</t>
  </si>
  <si>
    <t>Обврски за плати и надомести на плати</t>
  </si>
  <si>
    <t>Обврски за нето плати</t>
  </si>
  <si>
    <t>Даноци од плати и надомести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</si>
  <si>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</si>
  <si>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</si>
  <si>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</si>
  <si>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</si>
  <si>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Електрична енергија</t>
  </si>
  <si>
    <t>(&lt; или = на АОП од 014 од БПР)</t>
  </si>
  <si>
    <t>Водовод и канализација</t>
  </si>
  <si>
    <t xml:space="preserve">Пошта, телефон, телефакс и </t>
  </si>
  <si>
    <t>други трошоци за комуникација</t>
  </si>
  <si>
    <t>Горива и масла</t>
  </si>
  <si>
    <t>Униформи</t>
  </si>
  <si>
    <t>(&lt; или = на АОП од 015 од БПР)</t>
  </si>
  <si>
    <t>Обувки</t>
  </si>
  <si>
    <t>Прехрамбени продукти и пијалоци</t>
  </si>
  <si>
    <t>Лекови</t>
  </si>
  <si>
    <t>II. Материјали и ситен инвентар</t>
  </si>
  <si>
    <t>III. Договорни услуги</t>
  </si>
  <si>
    <t>Провизија за платен промет и</t>
  </si>
  <si>
    <t>банкарска провизија</t>
  </si>
  <si>
    <t>(&lt; или = на АОП од 017 од БПР)</t>
  </si>
  <si>
    <t>Консултантски услуги</t>
  </si>
  <si>
    <t>(издатоци за авторски хонорари)</t>
  </si>
  <si>
    <t>Осигурување на недвижности и права</t>
  </si>
  <si>
    <t>Плаќања за здравствени организации</t>
  </si>
  <si>
    <t>од Министерството за здравство</t>
  </si>
  <si>
    <t>Здравствени услуги во странство</t>
  </si>
  <si>
    <t>IV. Други тековни расходи</t>
  </si>
  <si>
    <t>(&lt; или = на АОП од 018 од БПР)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</si>
  <si>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</si>
  <si>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</si>
  <si>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</si>
  <si>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</si>
  <si>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</si>
  <si>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</si>
  <si>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</si>
  <si>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</si>
  <si>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</si>
  <si>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</si>
  <si>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</si>
  <si>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</si>
  <si>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</si>
  <si>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</si>
  <si>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</si>
  <si>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</si>
  <si>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</si>
  <si>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</si>
  <si>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</si>
  <si>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</si>
  <si>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</si>
  <si>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</si>
  <si>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</si>
  <si>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</si>
  <si>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</si>
  <si>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</si>
  <si>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</si>
  <si>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</si>
  <si>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</si>
  <si>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</si>
  <si>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</si>
  <si>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</si>
  <si>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</si>
  <si>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</si>
  <si>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</si>
  <si>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</si>
  <si>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</si>
  <si>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</si>
  <si>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</si>
  <si>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</si>
  <si>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</si>
  <si>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</si>
  <si>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</si>
  <si>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</si>
  <si>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</si>
  <si>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</si>
  <si>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</si>
  <si>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</si>
  <si>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</si>
  <si>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</si>
  <si>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</si>
  <si>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</si>
  <si>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</si>
  <si>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</si>
  <si>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</si>
  <si>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</si>
  <si>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</si>
  <si>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</si>
  <si>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</si>
  <si>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</si>
  <si>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</si>
  <si>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</si>
  <si>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</si>
  <si>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</si>
  <si>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</si>
  <si>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</si>
  <si>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</si>
  <si>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</si>
  <si>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</si>
  <si>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</si>
  <si>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</si>
  <si>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</si>
  <si>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</si>
  <si>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</si>
  <si>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</si>
  <si>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</si>
  <si>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</si>
  <si>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</si>
  <si>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</si>
  <si>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</si>
  <si>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</si>
  <si>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</si>
  <si>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</si>
  <si>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</si>
  <si>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</si>
  <si>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</si>
  <si>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</si>
  <si>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</si>
  <si>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</si>
  <si>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</si>
  <si>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</si>
  <si>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</si>
  <si>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</si>
  <si>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</si>
  <si>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</si>
  <si>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</si>
  <si>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</si>
  <si>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</si>
  <si>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</si>
  <si>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</si>
  <si>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</si>
  <si>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</si>
  <si>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</si>
  <si>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</si>
  <si>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</si>
  <si>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</si>
  <si>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</si>
  <si>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</si>
  <si>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</si>
  <si>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</si>
  <si>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</si>
  <si>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</si>
  <si>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</si>
  <si>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</si>
  <si>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</si>
  <si>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</si>
  <si>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</si>
  <si>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</si>
  <si>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</si>
  <si>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</si>
  <si>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</si>
  <si>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</si>
  <si>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</si>
  <si>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</si>
  <si>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</si>
  <si>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</si>
  <si>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</si>
  <si>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</si>
  <si>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</si>
  <si>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</si>
  <si>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</si>
  <si>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</si>
  <si>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</si>
  <si>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</si>
  <si>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</si>
  <si>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</si>
  <si>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</si>
  <si>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</si>
  <si>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</si>
  <si>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</si>
  <si>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</si>
  <si>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</si>
  <si>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</si>
  <si>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</si>
  <si>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</si>
  <si>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</si>
  <si>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</si>
  <si>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</si>
  <si>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</si>
  <si>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</si>
  <si>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</si>
  <si>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</si>
  <si>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</si>
  <si>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</si>
  <si>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</si>
  <si>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</si>
  <si>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</si>
  <si>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</si>
  <si>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</si>
  <si>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</si>
  <si>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</si>
  <si>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</si>
  <si>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</si>
  <si>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</si>
  <si>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</si>
  <si>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</si>
  <si>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</si>
  <si>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</si>
  <si>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</si>
  <si>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</si>
  <si>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</si>
  <si>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</si>
  <si>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</si>
  <si>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</si>
  <si>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</si>
  <si>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</si>
  <si>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</si>
  <si>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</si>
  <si>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</si>
  <si>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</si>
  <si>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</si>
  <si>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</si>
  <si>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</si>
  <si>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</si>
  <si>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</si>
  <si>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</si>
  <si>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</si>
  <si>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</si>
  <si>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</si>
  <si>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</si>
  <si>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</si>
  <si>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</si>
  <si>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</si>
  <si>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</si>
  <si>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</si>
  <si>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</si>
  <si>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</si>
  <si>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</si>
  <si>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</si>
  <si>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</si>
  <si>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</si>
  <si>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</si>
  <si>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</si>
  <si>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</si>
  <si>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</si>
  <si>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</si>
  <si>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</si>
  <si>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</si>
  <si>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</si>
  <si>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</si>
  <si>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</si>
  <si>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</si>
  <si>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</si>
  <si>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</si>
  <si>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</si>
  <si>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</si>
  <si>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</si>
  <si>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</si>
  <si>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</si>
  <si>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</si>
  <si>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</si>
  <si>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</si>
  <si>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</si>
  <si>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</si>
  <si>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</si>
  <si>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</si>
  <si>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</si>
  <si>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</si>
  <si>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</si>
  <si>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</si>
  <si>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</si>
  <si>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</si>
  <si>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</si>
  <si>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</si>
  <si>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</si>
  <si>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</si>
  <si>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</si>
  <si>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</si>
  <si>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</si>
  <si>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</si>
  <si>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</si>
  <si>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</si>
  <si>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</si>
  <si>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</si>
  <si>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</si>
  <si>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</si>
  <si>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</si>
  <si>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</si>
  <si>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</si>
  <si>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</si>
  <si>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</si>
  <si>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</si>
  <si>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</si>
  <si>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</si>
  <si>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</si>
  <si>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</si>
  <si>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</si>
  <si>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</si>
  <si>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</si>
  <si>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</si>
  <si>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</si>
  <si>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</si>
  <si>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</si>
  <si>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</si>
  <si>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</si>
  <si>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</si>
  <si>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</si>
  <si>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</si>
  <si>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</si>
  <si>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</si>
  <si>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</si>
  <si>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</si>
  <si>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</si>
  <si>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</si>
  <si>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</si>
  <si>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</si>
  <si>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</si>
  <si>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</si>
  <si>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</si>
  <si>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</si>
  <si>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</si>
  <si>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</si>
  <si>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</si>
  <si>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</si>
  <si>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</si>
  <si>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</si>
  <si>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</si>
  <si>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</si>
  <si>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</si>
  <si>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</si>
  <si>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</si>
  <si>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</si>
  <si>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</si>
  <si>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</si>
  <si>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</si>
  <si>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</si>
  <si>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</si>
  <si>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</si>
  <si>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</si>
  <si>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</si>
  <si>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</si>
  <si>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</si>
  <si>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</si>
  <si>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</si>
  <si>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</si>
  <si>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</si>
  <si>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</si>
  <si>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</si>
  <si>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</si>
  <si>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</si>
  <si>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</si>
  <si>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</si>
  <si>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</si>
  <si>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</si>
  <si>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</si>
  <si>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</si>
  <si>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</si>
  <si>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</si>
  <si>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</si>
  <si>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</si>
  <si>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</si>
  <si>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</si>
  <si>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</si>
  <si>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</si>
  <si>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</si>
  <si>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</si>
  <si>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</si>
  <si>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</si>
  <si>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</si>
  <si>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</si>
  <si>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</si>
  <si>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</si>
  <si>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</si>
  <si>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</si>
  <si>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</si>
  <si>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</si>
  <si>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</si>
  <si>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</si>
  <si>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</si>
  <si>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</si>
  <si>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</si>
  <si>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</si>
  <si>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</si>
  <si>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</si>
  <si>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</si>
  <si>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</si>
  <si>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</si>
  <si>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</si>
  <si>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</si>
  <si>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</si>
  <si>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</si>
  <si>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</si>
  <si>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</si>
  <si>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</si>
  <si>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</si>
  <si>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</si>
  <si>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</si>
  <si>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</si>
  <si>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</si>
  <si>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</si>
  <si>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</si>
  <si>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</si>
  <si>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</si>
  <si>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</si>
  <si>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</si>
  <si>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</si>
  <si>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</si>
  <si>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</si>
  <si>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</si>
  <si>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</si>
  <si>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</si>
  <si>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</si>
  <si>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</si>
  <si>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</si>
  <si>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</si>
  <si>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</si>
  <si>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</si>
  <si>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</si>
  <si>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</si>
  <si>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</si>
  <si>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</si>
  <si>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</si>
  <si>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</si>
  <si>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</si>
  <si>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</si>
  <si>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</si>
  <si>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</si>
  <si>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</si>
  <si>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</si>
  <si>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</si>
  <si>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</si>
  <si>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</si>
  <si>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</si>
  <si>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</si>
  <si>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</si>
  <si>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</si>
  <si>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</si>
  <si>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</si>
  <si>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</si>
  <si>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</si>
  <si>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028д</t>
  </si>
  <si>
    <t>029д</t>
  </si>
  <si>
    <t>Надоместоци на нето плати</t>
  </si>
  <si>
    <t>280</t>
  </si>
  <si>
    <t>421д</t>
  </si>
  <si>
    <t>423д</t>
  </si>
  <si>
    <t>425д</t>
  </si>
  <si>
    <t>426д</t>
  </si>
  <si>
    <t>V. Разни трансфери</t>
  </si>
  <si>
    <t>Државни награди и одлукувања</t>
  </si>
  <si>
    <t>(&lt; или = на АОП 037 од БПР)</t>
  </si>
  <si>
    <t>Трансфери при пензионирање</t>
  </si>
  <si>
    <t>Еднократна парична помош и помош</t>
  </si>
  <si>
    <t>во натура</t>
  </si>
  <si>
    <t>(&lt; или = на АОП 040 од БПР)</t>
  </si>
  <si>
    <t>Детски додаток</t>
  </si>
  <si>
    <t>Помош за здравствена заштита на</t>
  </si>
  <si>
    <t>растенија и животни</t>
  </si>
  <si>
    <t>социјални лица</t>
  </si>
  <si>
    <t xml:space="preserve">Исхрана на бездомници и други </t>
  </si>
  <si>
    <t>464д</t>
  </si>
  <si>
    <t>471д</t>
  </si>
  <si>
    <t>Други оперативни расходи</t>
  </si>
  <si>
    <t>Ѓ. ПРИХОДИ</t>
  </si>
  <si>
    <t>I. Такси и надоместоци</t>
  </si>
  <si>
    <t>Закупнини</t>
  </si>
  <si>
    <t>(&lt; или = на АОП 079 од БПР)</t>
  </si>
  <si>
    <t>II. Трансфери од други нивоа на власт</t>
  </si>
  <si>
    <t>Трансфери од Буџетот на Република</t>
  </si>
  <si>
    <t>Македонија</t>
  </si>
  <si>
    <t>Трансфери од буџетите на фондовите</t>
  </si>
  <si>
    <t>Блок дотации на општини по одделни</t>
  </si>
  <si>
    <t>намени</t>
  </si>
  <si>
    <t>Просечен број на вработени врз</t>
  </si>
  <si>
    <t>основа на состојбата на крајот на</t>
  </si>
  <si>
    <t>месецот</t>
  </si>
  <si>
    <t>741д</t>
  </si>
  <si>
    <t>723д</t>
  </si>
  <si>
    <t>М.П. на ЦРМ и дата на приемот</t>
  </si>
  <si>
    <t>Контролата ја извршиле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</si>
  <si>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</si>
  <si>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</si>
  <si>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</si>
  <si>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</si>
  <si>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</si>
  <si>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</si>
  <si>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</si>
  <si>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</si>
  <si>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</si>
  <si>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</si>
  <si>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</si>
  <si>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</si>
  <si>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</si>
  <si>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</si>
  <si>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</si>
  <si>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Вредносно усогласување (ревалоризација)</t>
  </si>
  <si>
    <t>на основачки издатоци</t>
  </si>
  <si>
    <t>&lt; или =  на АОП 112 од БС</t>
  </si>
  <si>
    <t>Плата и надоместоци на плата</t>
  </si>
  <si>
    <t>на вработените кои директно</t>
  </si>
  <si>
    <t>работат на истражување и развој</t>
  </si>
  <si>
    <t>5.1</t>
  </si>
  <si>
    <t>5.2</t>
  </si>
  <si>
    <t>користени или потрошени при</t>
  </si>
  <si>
    <t>истражувања и развој</t>
  </si>
  <si>
    <t xml:space="preserve">Трошоци за материјали и услуги </t>
  </si>
  <si>
    <t>5.3</t>
  </si>
  <si>
    <t>Амортизација на недвижности,</t>
  </si>
  <si>
    <t>постројки и опрема користени</t>
  </si>
  <si>
    <t>при истражување и развој</t>
  </si>
  <si>
    <t>Амортизација на патенти и лиценци</t>
  </si>
  <si>
    <t>користени при истражувања и развој</t>
  </si>
  <si>
    <t>5.4</t>
  </si>
  <si>
    <t>6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</si>
  <si>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</si>
  <si>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</si>
  <si>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</si>
  <si>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</si>
  <si>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 xml:space="preserve">Вредносно усогласување (ревалоризација) </t>
  </si>
  <si>
    <t>на издатоци за истражување и развој</t>
  </si>
  <si>
    <t>д = дел</t>
  </si>
  <si>
    <t>7</t>
  </si>
  <si>
    <t>8</t>
  </si>
  <si>
    <t>(&lt; или = на АОП 112 од БС)</t>
  </si>
  <si>
    <t>Сегашна вредност на издатоци</t>
  </si>
  <si>
    <t>9</t>
  </si>
  <si>
    <t>002д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</si>
  <si>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</si>
  <si>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</si>
  <si>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</si>
  <si>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</si>
  <si>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</si>
  <si>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12</t>
  </si>
  <si>
    <t>(&lt; или = АОП 112 од БС)</t>
  </si>
  <si>
    <t xml:space="preserve">Набавна вредност на софтвер </t>
  </si>
  <si>
    <t>со лиценца</t>
  </si>
  <si>
    <t>Вредносно усогласување (ревало-</t>
  </si>
  <si>
    <t>ризација) на софтвер со лиценца</t>
  </si>
  <si>
    <t>(исправка на вредноста)</t>
  </si>
  <si>
    <t>на софтвер со лиценца</t>
  </si>
  <si>
    <t>Сегашна вредност на софтвер со лиценца</t>
  </si>
  <si>
    <t>развиен за сопствена употреба</t>
  </si>
  <si>
    <t xml:space="preserve">Вредносно усогласување </t>
  </si>
  <si>
    <t>ревалоризација) на софтвер</t>
  </si>
  <si>
    <t>(исправка на вредноста) на софтвер</t>
  </si>
  <si>
    <t xml:space="preserve">Сегашна вредност на софтвер </t>
  </si>
  <si>
    <t>18</t>
  </si>
  <si>
    <t>19</t>
  </si>
  <si>
    <t>20</t>
  </si>
  <si>
    <t>22</t>
  </si>
  <si>
    <t>23</t>
  </si>
  <si>
    <t>24</t>
  </si>
  <si>
    <t>Набавна вредност на набавени</t>
  </si>
  <si>
    <t>бази на податоци</t>
  </si>
  <si>
    <t xml:space="preserve">(исправка на вредноста) на </t>
  </si>
  <si>
    <t>набавени бази на податоци</t>
  </si>
  <si>
    <t>Сегашна вредност на набавени</t>
  </si>
  <si>
    <t>Набавна вредност на бази на податоци</t>
  </si>
  <si>
    <t>развиени за споствена употреба</t>
  </si>
  <si>
    <t>(ревалоризација) на набавени</t>
  </si>
  <si>
    <t>на бази на податоци развиени за</t>
  </si>
  <si>
    <t>цопоствена употреба</t>
  </si>
  <si>
    <t>бази на податови развиени</t>
  </si>
  <si>
    <t>за сопствена употреба</t>
  </si>
  <si>
    <t>Сегашна вредност на бази на податоци</t>
  </si>
  <si>
    <t>развиени за сопствена употреба</t>
  </si>
  <si>
    <t>25</t>
  </si>
  <si>
    <t>26</t>
  </si>
  <si>
    <t>27</t>
  </si>
  <si>
    <t>28</t>
  </si>
  <si>
    <t>29</t>
  </si>
  <si>
    <t>30</t>
  </si>
  <si>
    <t xml:space="preserve">     ПРИРОДНИ БОГАТСТВА</t>
  </si>
  <si>
    <t>А. НЕМАТЕРИЈАЛНИ СРЕДСТВА</t>
  </si>
  <si>
    <t>33</t>
  </si>
  <si>
    <t>34</t>
  </si>
  <si>
    <t>018д</t>
  </si>
  <si>
    <t>(ревалоризација ) на земјиште</t>
  </si>
  <si>
    <t>Сегашна вредност на земјиште</t>
  </si>
  <si>
    <t>(&lt; или = АОП 113 од БС)</t>
  </si>
  <si>
    <t>(ревалоризација ) на шуми</t>
  </si>
  <si>
    <t>Сегашна вредност на шуми</t>
  </si>
  <si>
    <t>39</t>
  </si>
  <si>
    <t>38</t>
  </si>
  <si>
    <t>37</t>
  </si>
  <si>
    <t>35</t>
  </si>
  <si>
    <t>Набавна вредност на информациска</t>
  </si>
  <si>
    <t>и телекомуникалциска опрема</t>
  </si>
  <si>
    <t>(ревалоризација) на информациска</t>
  </si>
  <si>
    <t>и телекомуникациска опрема</t>
  </si>
  <si>
    <t>40</t>
  </si>
  <si>
    <t>41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</si>
  <si>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</si>
  <si>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</si>
  <si>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</si>
  <si>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022д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</si>
  <si>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</si>
  <si>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</si>
  <si>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</si>
  <si>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</si>
  <si>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</si>
  <si>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</si>
  <si>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Сегашна вредност на</t>
  </si>
  <si>
    <t>(ревалоризација) на</t>
  </si>
  <si>
    <t>(&lt; или = АОП 120 од БС)</t>
  </si>
  <si>
    <t>(исправка на вредноста) на</t>
  </si>
  <si>
    <t>48</t>
  </si>
  <si>
    <t>49</t>
  </si>
  <si>
    <t>50</t>
  </si>
  <si>
    <t>51</t>
  </si>
  <si>
    <t>Драгоцени метали и камења</t>
  </si>
  <si>
    <t>Антиквитети и други уметнички дела</t>
  </si>
  <si>
    <t>Други скапоцености</t>
  </si>
  <si>
    <t>52</t>
  </si>
  <si>
    <t>53</t>
  </si>
  <si>
    <t>54</t>
  </si>
  <si>
    <t>(&lt; или = на АОП 197 од БС)</t>
  </si>
  <si>
    <t>55</t>
  </si>
  <si>
    <t>56</t>
  </si>
  <si>
    <t>57</t>
  </si>
  <si>
    <t>58</t>
  </si>
  <si>
    <t>59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</si>
  <si>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</si>
  <si>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</si>
  <si>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</si>
  <si>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</si>
  <si>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</si>
  <si>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</si>
  <si>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</si>
  <si>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</si>
  <si>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</si>
  <si>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</si>
  <si>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</si>
  <si>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</si>
  <si>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</si>
  <si>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</si>
  <si>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</si>
  <si>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VI. Социјални надоместоци</t>
  </si>
  <si>
    <t>(&lt; или = на АОП 088 од БПР)</t>
  </si>
  <si>
    <t>77</t>
  </si>
  <si>
    <t>78</t>
  </si>
  <si>
    <t>79</t>
  </si>
  <si>
    <t>80</t>
  </si>
  <si>
    <t>81</t>
  </si>
  <si>
    <t>82</t>
  </si>
  <si>
    <t>83</t>
  </si>
  <si>
    <t>84</t>
  </si>
  <si>
    <t>Е. ПОСЕБНИ ПОДАТОЦИ: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</si>
  <si>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</si>
  <si>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</si>
  <si>
    <t xml:space="preserve">за државната евиденција за корисниците </t>
  </si>
  <si>
    <t>на средствата од Буџетот на фондовите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</si>
  <si>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</si>
  <si>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</si>
  <si>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</si>
  <si>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</si>
  <si>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</si>
  <si>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</si>
  <si>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</si>
  <si>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</si>
  <si>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</si>
  <si>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</si>
  <si>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</si>
  <si>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</si>
  <si>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</si>
  <si>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</si>
  <si>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</si>
  <si>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</si>
  <si>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</si>
  <si>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</si>
  <si>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</si>
  <si>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</si>
  <si>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</si>
  <si>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</si>
  <si>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</si>
  <si>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</si>
  <si>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</si>
  <si>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</si>
  <si>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</si>
  <si>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</si>
  <si>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</si>
  <si>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</si>
  <si>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и природните богатства</t>
  </si>
  <si>
    <t>БРОЈ НА ВРАБОТЕНИ</t>
  </si>
  <si>
    <t>0020</t>
  </si>
  <si>
    <t xml:space="preserve">(ревалоризација) на материјалните добра 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</si>
  <si>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</si>
  <si>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</si>
  <si>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</si>
  <si>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</si>
  <si>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</si>
  <si>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</si>
  <si>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</si>
  <si>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</si>
  <si>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</si>
  <si>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</si>
  <si>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</si>
  <si>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</si>
  <si>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</si>
  <si>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</si>
  <si>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</si>
  <si>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</si>
  <si>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</si>
  <si>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</si>
  <si>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</si>
  <si>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</si>
  <si>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</si>
  <si>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</si>
  <si>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</si>
  <si>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</si>
  <si>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</si>
  <si>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</si>
  <si>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</si>
  <si>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</si>
  <si>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</si>
  <si>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</si>
  <si>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</si>
  <si>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</si>
  <si>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</si>
  <si>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</si>
  <si>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</si>
  <si>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</si>
  <si>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</si>
  <si>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</si>
  <si>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</si>
  <si>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</si>
  <si>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</si>
  <si>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</si>
  <si>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</si>
  <si>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</si>
  <si>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</si>
  <si>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</si>
  <si>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</si>
  <si>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</si>
  <si>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</si>
  <si>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</si>
  <si>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</si>
  <si>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</si>
  <si>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</si>
  <si>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</si>
  <si>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</si>
  <si>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</si>
  <si>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</si>
  <si>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</si>
  <si>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</si>
  <si>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</si>
  <si>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</si>
  <si>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</si>
  <si>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</si>
  <si>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</si>
  <si>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</si>
  <si>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</si>
  <si>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</si>
  <si>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</si>
  <si>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</si>
  <si>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</si>
  <si>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</si>
  <si>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</si>
  <si>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</si>
  <si>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</si>
  <si>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</si>
  <si>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</si>
  <si>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</si>
  <si>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</si>
  <si>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</si>
  <si>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</si>
  <si>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</si>
  <si>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</si>
  <si>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</si>
  <si>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</si>
  <si>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</si>
  <si>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</si>
  <si>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</si>
  <si>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</si>
  <si>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</si>
  <si>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</si>
  <si>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</si>
  <si>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</si>
  <si>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</si>
  <si>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</si>
  <si>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</si>
  <si>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</si>
  <si>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</si>
  <si>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</si>
  <si>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</si>
  <si>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</si>
  <si>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</si>
  <si>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</si>
  <si>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</si>
  <si>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</si>
  <si>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</si>
  <si>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</si>
  <si>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</si>
  <si>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</si>
  <si>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</si>
  <si>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</si>
  <si>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</si>
  <si>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</si>
  <si>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</si>
  <si>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</si>
  <si>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</si>
  <si>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</si>
  <si>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</si>
  <si>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</si>
  <si>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</si>
  <si>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</si>
  <si>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</si>
  <si>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</si>
  <si>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</si>
  <si>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</si>
  <si>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</si>
  <si>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</si>
  <si>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</si>
  <si>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</si>
  <si>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</si>
  <si>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</si>
  <si>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</si>
  <si>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</si>
  <si>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</si>
  <si>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</si>
  <si>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</si>
  <si>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</si>
  <si>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</si>
  <si>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</si>
  <si>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</si>
  <si>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</si>
  <si>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</si>
  <si>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</si>
  <si>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</si>
  <si>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</si>
  <si>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</si>
  <si>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</si>
  <si>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</si>
  <si>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</si>
  <si>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</si>
  <si>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</si>
  <si>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</si>
  <si>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</si>
  <si>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</si>
  <si>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</si>
  <si>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</si>
  <si>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</si>
  <si>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</si>
  <si>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</si>
  <si>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</si>
  <si>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</si>
  <si>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</si>
  <si>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</si>
  <si>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</si>
  <si>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</si>
  <si>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</si>
  <si>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</si>
  <si>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</si>
  <si>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</si>
  <si>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</si>
  <si>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</si>
  <si>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</si>
  <si>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</si>
  <si>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</si>
  <si>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</si>
  <si>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</si>
  <si>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</si>
  <si>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</si>
  <si>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</si>
  <si>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</si>
  <si>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</si>
  <si>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</si>
  <si>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</si>
  <si>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</si>
  <si>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</si>
  <si>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</si>
  <si>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</si>
  <si>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</si>
  <si>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</si>
  <si>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</si>
  <si>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</si>
  <si>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</si>
  <si>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</si>
  <si>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</si>
  <si>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</si>
  <si>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</si>
  <si>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</si>
  <si>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</si>
  <si>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</si>
  <si>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</si>
  <si>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</si>
  <si>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</si>
  <si>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</si>
  <si>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</si>
  <si>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</si>
  <si>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</si>
  <si>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</si>
  <si>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</si>
  <si>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</si>
  <si>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</si>
  <si>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</si>
  <si>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</si>
  <si>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</si>
  <si>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</si>
  <si>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</si>
  <si>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</si>
  <si>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</si>
  <si>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</si>
  <si>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</si>
  <si>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</si>
  <si>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</si>
  <si>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</si>
  <si>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</si>
  <si>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</si>
  <si>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</si>
  <si>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</si>
  <si>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</si>
  <si>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</si>
  <si>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</si>
  <si>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</si>
  <si>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</si>
  <si>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</si>
  <si>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</si>
  <si>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</si>
  <si>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</si>
  <si>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</si>
  <si>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</si>
  <si>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</si>
  <si>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</si>
  <si>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</si>
  <si>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</si>
  <si>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</si>
  <si>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</si>
  <si>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</si>
  <si>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</si>
  <si>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</si>
  <si>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</si>
  <si>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</si>
  <si>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</si>
  <si>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</si>
  <si>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САМИ ВНЕСУВАТЕ ПОДАТОЦИ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</si>
  <si>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</si>
  <si>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</si>
  <si>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</si>
  <si>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</si>
  <si>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</si>
  <si>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</si>
  <si>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</si>
  <si>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</si>
  <si>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</si>
  <si>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</si>
  <si>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</si>
  <si>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</si>
  <si>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</si>
  <si>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</si>
  <si>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</si>
  <si>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</si>
  <si>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</si>
  <si>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</si>
  <si>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</si>
  <si>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</si>
  <si>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</si>
  <si>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</si>
  <si>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</si>
  <si>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</si>
  <si>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</si>
  <si>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</si>
  <si>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</si>
  <si>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</si>
  <si>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</si>
  <si>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</si>
  <si>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</si>
  <si>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</si>
  <si>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</si>
  <si>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</si>
  <si>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</si>
  <si>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</si>
  <si>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</si>
  <si>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</si>
  <si>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</si>
  <si>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</si>
  <si>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</si>
  <si>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</si>
  <si>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</si>
  <si>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</si>
  <si>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</si>
  <si>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</si>
  <si>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</si>
  <si>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</si>
  <si>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</si>
  <si>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</si>
  <si>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28.02.2026</t>
  </si>
  <si>
    <t>msajcheska@yahoo.com</t>
  </si>
  <si>
    <t>нас.Св Стефан бб 046 277 700</t>
  </si>
  <si>
    <t>4020980117702</t>
  </si>
  <si>
    <t>4087445</t>
  </si>
  <si>
    <t>Милка Сајческа</t>
  </si>
  <si>
    <t>Др Билјана Теговска</t>
  </si>
  <si>
    <t>Дејност на болниците</t>
  </si>
  <si>
    <t>ЈЗУ специјализирана болница за превенција, лекување и рехабилитација на кардиоваскуларни заболувања Охрид</t>
  </si>
  <si>
    <t>86.100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</si>
</sst>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  <font>
      <b/>
      <sz val="11"/>
      <name val="Arial"/>
      <family val="2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b/>
      <sz val="10"/>
      <color rgb="FFFF0000"/>
      <name val="Arial"/>
      <family val="2"/>
    </font>
    <font>
      <u/>
      <sz val="9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8" xfId="0" applyBorder="1"/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49" fontId="0" fillId="0" borderId="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14" fontId="3" fillId="0" borderId="0" xfId="0" applyNumberFormat="1" applyFont="1" applyAlignment="1">
      <alignment horizontal="center"/>
    </xf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8" xfId="0" applyNumberFormat="1" applyBorder="1"/>
    <xf numFmtId="49" fontId="4" fillId="0" borderId="1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8" xfId="0" applyFont="1" applyBorder="1"/>
    <xf numFmtId="0" fontId="4" fillId="0" borderId="11" xfId="0" applyFont="1" applyBorder="1" applyAlignment="1">
      <alignment horizontal="center"/>
    </xf>
    <xf numFmtId="0" fontId="14" fillId="0" borderId="0" xfId="0" applyFon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9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16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8" fillId="0" borderId="0" xfId="0" applyNumberFormat="1" applyFont="1" applyAlignment="1">
      <alignment wrapText="1"/>
    </xf>
    <xf numFmtId="49" fontId="18" fillId="0" borderId="0" xfId="0" applyNumberFormat="1" applyFont="1"/>
    <xf numFmtId="0" fontId="18" fillId="0" borderId="0" xfId="0" applyFont="1"/>
    <xf numFmtId="0" fontId="19" fillId="0" borderId="0" xfId="0" applyFont="1"/>
    <xf numFmtId="49" fontId="24" fillId="0" borderId="0" xfId="0" applyNumberFormat="1" applyFont="1"/>
    <xf numFmtId="0" fontId="25" fillId="0" borderId="0" xfId="0" applyFont="1"/>
    <xf numFmtId="3" fontId="24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3" fontId="27" fillId="0" borderId="0" xfId="0" applyNumberFormat="1" applyFont="1"/>
    <xf numFmtId="0" fontId="25" fillId="0" borderId="0" xfId="0" applyFont="1" applyAlignment="1">
      <alignment horizontal="right"/>
    </xf>
    <xf numFmtId="3" fontId="24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Protection="1">
      <protection locked="0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Protection="1">
      <protection locked="0"/>
    </xf>
    <xf numFmtId="0" fontId="32" fillId="0" borderId="0" xfId="0" applyFont="1"/>
    <xf numFmtId="0" fontId="23" fillId="0" borderId="11" xfId="0" applyFont="1" applyBorder="1"/>
    <xf numFmtId="0" fontId="22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7" fillId="0" borderId="0" xfId="1" applyNumberFormat="1" applyFont="1" applyFill="1" applyAlignment="1" applyProtection="1">
      <alignment horizontal="left"/>
      <protection locked="0"/>
    </xf>
    <xf numFmtId="0" fontId="33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7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4" fillId="3" borderId="0" xfId="0" applyNumberFormat="1" applyFont="1" applyFill="1"/>
    <xf numFmtId="0" fontId="22" fillId="0" borderId="4" xfId="0" applyFont="1" applyBorder="1" applyAlignment="1">
      <alignment horizontal="left"/>
    </xf>
    <xf numFmtId="49" fontId="34" fillId="0" borderId="9" xfId="0" applyNumberFormat="1" applyFont="1" applyBorder="1" applyAlignment="1">
      <alignment horizontal="center"/>
    </xf>
    <xf numFmtId="0" fontId="22" fillId="0" borderId="4" xfId="0" applyFont="1" applyBorder="1"/>
    <xf numFmtId="14" fontId="22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22" fillId="0" borderId="0" xfId="0" applyNumberFormat="1" applyFont="1" applyProtection="1">
      <protection locked="0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 wrapText="1"/>
      <protection locked="0"/>
    </xf>
    <xf numFmtId="49" fontId="24" fillId="0" borderId="0" xfId="0" applyNumberFormat="1" applyFont="1" applyAlignment="1">
      <alignment horizontal="left"/>
    </xf>
    <xf numFmtId="3" fontId="24" fillId="0" borderId="0" xfId="0" applyNumberFormat="1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 applyProtection="1">
      <alignment horizontal="center" wrapText="1"/>
      <protection locked="0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3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975360</xdr:colOff>
      <xdr:row>8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C23" sqref="C23"/>
    </sheetView>
  </sheetViews>
  <sheetFormatPr defaultColWidth="8.85546875" defaultRowHeight="12.75" x14ac:dyDescent="0.2"/>
  <cols>
    <col min="1" max="1" width="41" customWidth="1"/>
    <col min="2" max="2" width="1.7109375" customWidth="1"/>
    <col min="3" max="3" width="26" customWidth="1"/>
    <col min="13" max="13" width="15.28515625" customWidth="1"/>
  </cols>
  <sheetData>
    <row r="2" spans="1:13" x14ac:dyDescent="0.2">
      <c r="A2" s="184" t="s">
        <v>1437</v>
      </c>
      <c r="B2" s="108"/>
      <c r="C2" s="108"/>
      <c r="L2" t="s">
        <v>205</v>
      </c>
      <c r="M2" t="s">
        <v>206</v>
      </c>
    </row>
    <row r="3" spans="1:13" x14ac:dyDescent="0.2">
      <c r="A3" s="185" t="s">
        <v>1442</v>
      </c>
      <c r="C3" s="193" t="s">
        <v>1486</v>
      </c>
      <c r="D3" s="194"/>
      <c r="E3" s="194"/>
      <c r="F3" s="194"/>
      <c r="G3" s="194"/>
    </row>
    <row r="4" spans="1:13" x14ac:dyDescent="0.2">
      <c r="A4" s="185" t="s">
        <v>1428</v>
      </c>
      <c r="C4" s="193" t="s">
        <v>1480</v>
      </c>
      <c r="D4" s="194"/>
      <c r="E4" s="194"/>
      <c r="F4" s="194"/>
      <c r="G4" s="194"/>
    </row>
    <row r="5" spans="1:13" x14ac:dyDescent="0.2">
      <c r="A5" s="185" t="s">
        <v>1429</v>
      </c>
      <c r="C5" s="195" t="s">
        <v>1479</v>
      </c>
      <c r="D5" s="194"/>
      <c r="E5" s="194"/>
      <c r="F5" s="194"/>
      <c r="G5" s="194"/>
    </row>
    <row r="6" spans="1:13" x14ac:dyDescent="0.2">
      <c r="A6" s="185" t="s">
        <v>1430</v>
      </c>
      <c r="C6" s="193"/>
      <c r="D6" s="194"/>
      <c r="E6" s="194"/>
      <c r="F6" s="194"/>
      <c r="G6" s="194"/>
    </row>
    <row r="7" spans="1:13" x14ac:dyDescent="0.2">
      <c r="A7" s="185" t="s">
        <v>1438</v>
      </c>
      <c r="C7" s="193" t="s">
        <v>1481</v>
      </c>
      <c r="D7" s="194"/>
      <c r="E7" s="194"/>
      <c r="F7" s="194"/>
      <c r="G7" s="194"/>
    </row>
    <row r="8" spans="1:13" x14ac:dyDescent="0.2">
      <c r="A8" s="185" t="s">
        <v>1431</v>
      </c>
      <c r="C8" s="193" t="s">
        <v>1482</v>
      </c>
      <c r="D8" s="194"/>
      <c r="E8" s="194"/>
      <c r="F8" s="194"/>
      <c r="G8" s="194"/>
    </row>
    <row r="9" spans="1:13" ht="25.5" x14ac:dyDescent="0.2">
      <c r="A9" s="197" t="s">
        <v>1439</v>
      </c>
      <c r="C9" s="194" t="s">
        <v>1483</v>
      </c>
      <c r="D9" s="194"/>
      <c r="E9" s="194"/>
      <c r="F9" s="194"/>
      <c r="G9" s="194"/>
    </row>
    <row r="10" spans="1:13" x14ac:dyDescent="0.2">
      <c r="A10" s="185" t="s">
        <v>1440</v>
      </c>
      <c r="C10" s="194" t="s">
        <v>1484</v>
      </c>
      <c r="D10" s="194"/>
      <c r="E10" s="194"/>
      <c r="F10" s="194"/>
      <c r="G10" s="194"/>
    </row>
    <row r="11" spans="1:13" x14ac:dyDescent="0.2">
      <c r="A11" s="185" t="s">
        <v>1432</v>
      </c>
      <c r="C11" s="205" t="s">
        <v>1487</v>
      </c>
      <c r="D11" s="196"/>
      <c r="E11" s="196"/>
      <c r="F11" s="196"/>
      <c r="G11" s="196"/>
    </row>
    <row r="12" spans="1:13" x14ac:dyDescent="0.2">
      <c r="A12" s="190" t="s">
        <v>1433</v>
      </c>
      <c r="C12" s="196" t="s">
        <v>1485</v>
      </c>
      <c r="D12" s="196"/>
      <c r="E12" s="196"/>
      <c r="F12" s="196"/>
      <c r="G12" s="196"/>
    </row>
    <row r="13" spans="1:13" x14ac:dyDescent="0.2">
      <c r="C13" s="26"/>
      <c r="D13" s="26"/>
      <c r="E13" s="26"/>
      <c r="F13" s="26"/>
      <c r="G13" s="26"/>
    </row>
    <row r="14" spans="1:13" x14ac:dyDescent="0.2">
      <c r="A14" s="184" t="s">
        <v>1434</v>
      </c>
      <c r="B14" s="108"/>
      <c r="C14" s="108"/>
    </row>
    <row r="15" spans="1:13" x14ac:dyDescent="0.2">
      <c r="A15" s="185" t="s">
        <v>1435</v>
      </c>
      <c r="C15" s="192" t="s">
        <v>1444</v>
      </c>
      <c r="D15" s="110"/>
      <c r="E15" s="110"/>
      <c r="F15" s="110"/>
      <c r="G15" s="110"/>
    </row>
    <row r="16" spans="1:13" x14ac:dyDescent="0.2">
      <c r="A16" s="185" t="s">
        <v>226</v>
      </c>
      <c r="C16" s="198" t="s">
        <v>1445</v>
      </c>
    </row>
    <row r="17" spans="1:6" x14ac:dyDescent="0.2">
      <c r="A17" s="185" t="s">
        <v>1436</v>
      </c>
      <c r="C17" s="203" t="s">
        <v>1478</v>
      </c>
    </row>
    <row r="21" spans="1:6" x14ac:dyDescent="0.2">
      <c r="B21" s="136"/>
    </row>
    <row r="22" spans="1:6" x14ac:dyDescent="0.2">
      <c r="B22" s="186"/>
    </row>
    <row r="23" spans="1:6" x14ac:dyDescent="0.2">
      <c r="B23" s="186"/>
    </row>
    <row r="24" spans="1:6" x14ac:dyDescent="0.2">
      <c r="B24" s="187"/>
      <c r="F24" s="110"/>
    </row>
    <row r="25" spans="1:6" x14ac:dyDescent="0.2">
      <c r="B25" s="189"/>
    </row>
    <row r="26" spans="1:6" x14ac:dyDescent="0.2">
      <c r="B26" s="189"/>
    </row>
    <row r="27" spans="1:6" x14ac:dyDescent="0.2">
      <c r="A27" s="185"/>
      <c r="B27" s="188"/>
    </row>
    <row r="28" spans="1:6" x14ac:dyDescent="0.2">
      <c r="A28" s="185"/>
      <c r="B28" s="188"/>
    </row>
    <row r="29" spans="1:6" x14ac:dyDescent="0.2">
      <c r="A29" s="185"/>
      <c r="B29" s="191"/>
    </row>
    <row r="30" spans="1:6" x14ac:dyDescent="0.2">
      <c r="B30" s="136"/>
    </row>
    <row r="31" spans="1:6" x14ac:dyDescent="0.2">
      <c r="B31" s="136"/>
    </row>
    <row r="32" spans="1:6" x14ac:dyDescent="0.2">
      <c r="B32" s="136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workbookViewId="0">
      <pane ySplit="7" topLeftCell="A232" activePane="bottomLeft" state="frozen"/>
      <selection pane="bottomLeft" activeCell="D232" sqref="D232"/>
    </sheetView>
  </sheetViews>
  <sheetFormatPr defaultColWidth="8.85546875" defaultRowHeight="12.75" x14ac:dyDescent="0.2"/>
  <cols>
    <col min="1" max="1" width="11" style="165" customWidth="1"/>
    <col min="2" max="2" width="68.42578125" style="167" customWidth="1"/>
    <col min="3" max="4" width="23.7109375" style="167" customWidth="1"/>
    <col min="5" max="16384" width="8.85546875" style="166"/>
  </cols>
  <sheetData>
    <row r="1" spans="1:4" ht="12.75" customHeight="1" x14ac:dyDescent="0.2">
      <c r="B1" s="164"/>
      <c r="C1" s="164"/>
      <c r="D1" s="164"/>
    </row>
    <row r="2" spans="1:4" ht="35.25" customHeight="1" x14ac:dyDescent="0.3">
      <c r="A2" s="207" t="s">
        <v>1417</v>
      </c>
      <c r="B2" s="207"/>
      <c r="C2" s="207"/>
      <c r="D2" s="207"/>
    </row>
    <row r="3" spans="1:4" ht="15" customHeight="1" x14ac:dyDescent="0.3">
      <c r="A3" s="208" t="s">
        <v>1418</v>
      </c>
      <c r="B3" s="208"/>
      <c r="C3" s="208"/>
      <c r="D3" s="208"/>
    </row>
    <row r="4" spans="1:4" ht="15" customHeight="1" x14ac:dyDescent="0.3">
      <c r="A4" s="206" t="s">
        <v>1441</v>
      </c>
      <c r="B4" s="206"/>
      <c r="C4" s="206"/>
      <c r="D4" s="206"/>
    </row>
    <row r="6" spans="1:4" x14ac:dyDescent="0.2">
      <c r="A6" s="168" t="s">
        <v>220</v>
      </c>
      <c r="B6" s="169" t="s">
        <v>1191</v>
      </c>
      <c r="C6" s="170" t="s">
        <v>217</v>
      </c>
      <c r="D6" s="170" t="s">
        <v>219</v>
      </c>
    </row>
    <row r="7" spans="1:4" x14ac:dyDescent="0.2">
      <c r="A7" s="168"/>
      <c r="B7" s="169"/>
      <c r="C7" s="170" t="s">
        <v>218</v>
      </c>
      <c r="D7" s="170" t="s">
        <v>218</v>
      </c>
    </row>
    <row r="8" spans="1:4" hidden="1" x14ac:dyDescent="0.2"/>
    <row r="9" spans="1:4" x14ac:dyDescent="0.2">
      <c r="A9" s="168" t="s">
        <v>207</v>
      </c>
      <c r="B9" s="171" t="s">
        <v>542</v>
      </c>
      <c r="C9" s="172"/>
      <c r="D9" s="172"/>
    </row>
    <row r="10" spans="1:4" x14ac:dyDescent="0.2">
      <c r="A10" s="168" t="s">
        <v>208</v>
      </c>
      <c r="B10" s="171" t="s">
        <v>543</v>
      </c>
      <c r="C10" s="172"/>
      <c r="D10" s="172"/>
    </row>
    <row r="11" spans="1:4" x14ac:dyDescent="0.2">
      <c r="A11" s="168" t="s">
        <v>1176</v>
      </c>
      <c r="B11" s="171" t="s">
        <v>1193</v>
      </c>
      <c r="C11" s="172"/>
      <c r="D11" s="172"/>
    </row>
    <row r="12" spans="1:4" x14ac:dyDescent="0.2">
      <c r="A12" s="168" t="s">
        <v>210</v>
      </c>
      <c r="B12" s="171" t="s">
        <v>544</v>
      </c>
      <c r="C12" s="172"/>
      <c r="D12" s="172"/>
    </row>
    <row r="13" spans="1:4" x14ac:dyDescent="0.2">
      <c r="A13" s="168" t="s">
        <v>211</v>
      </c>
      <c r="B13" s="171" t="s">
        <v>1194</v>
      </c>
      <c r="C13" s="172"/>
      <c r="D13" s="172"/>
    </row>
    <row r="14" spans="1:4" x14ac:dyDescent="0.2">
      <c r="A14" s="168" t="s">
        <v>1195</v>
      </c>
      <c r="B14" s="171" t="s">
        <v>1196</v>
      </c>
      <c r="C14" s="172"/>
      <c r="D14" s="172"/>
    </row>
    <row r="15" spans="1:4" x14ac:dyDescent="0.2">
      <c r="A15" s="168" t="s">
        <v>215</v>
      </c>
      <c r="B15" s="171" t="s">
        <v>1197</v>
      </c>
      <c r="C15" s="172"/>
      <c r="D15" s="172"/>
    </row>
    <row r="16" spans="1:4" x14ac:dyDescent="0.2">
      <c r="A16" s="168" t="s">
        <v>258</v>
      </c>
      <c r="B16" s="171" t="s">
        <v>1198</v>
      </c>
      <c r="C16" s="172"/>
      <c r="D16" s="172"/>
    </row>
    <row r="17" spans="1:4" x14ac:dyDescent="0.2">
      <c r="A17" s="168" t="s">
        <v>259</v>
      </c>
      <c r="B17" s="171" t="s">
        <v>545</v>
      </c>
      <c r="C17" s="172"/>
      <c r="D17" s="172"/>
    </row>
    <row r="18" spans="1:4" x14ac:dyDescent="0.2">
      <c r="A18" s="168" t="s">
        <v>260</v>
      </c>
      <c r="B18" s="171" t="s">
        <v>546</v>
      </c>
      <c r="C18" s="172"/>
      <c r="D18" s="172"/>
    </row>
    <row r="19" spans="1:4" x14ac:dyDescent="0.2">
      <c r="A19" s="168" t="s">
        <v>261</v>
      </c>
      <c r="B19" s="171" t="s">
        <v>547</v>
      </c>
      <c r="C19" s="172"/>
      <c r="D19" s="172"/>
    </row>
    <row r="20" spans="1:4" x14ac:dyDescent="0.2">
      <c r="A20" s="168" t="s">
        <v>264</v>
      </c>
      <c r="B20" s="171" t="s">
        <v>548</v>
      </c>
      <c r="C20" s="172"/>
      <c r="D20" s="172"/>
    </row>
    <row r="21" spans="1:4" x14ac:dyDescent="0.2">
      <c r="A21" s="168" t="s">
        <v>267</v>
      </c>
      <c r="B21" s="171" t="s">
        <v>1199</v>
      </c>
      <c r="C21" s="172"/>
      <c r="D21" s="172"/>
    </row>
    <row r="22" spans="1:4" x14ac:dyDescent="0.2">
      <c r="A22" s="168" t="s">
        <v>315</v>
      </c>
      <c r="B22" s="171" t="s">
        <v>549</v>
      </c>
      <c r="C22" s="172"/>
      <c r="D22" s="172"/>
    </row>
    <row r="23" spans="1:4" x14ac:dyDescent="0.2">
      <c r="A23" s="168" t="s">
        <v>316</v>
      </c>
      <c r="B23" s="171" t="s">
        <v>550</v>
      </c>
      <c r="C23" s="172"/>
      <c r="D23" s="172"/>
    </row>
    <row r="24" spans="1:4" x14ac:dyDescent="0.2">
      <c r="A24" s="168" t="s">
        <v>317</v>
      </c>
      <c r="B24" s="171" t="s">
        <v>1200</v>
      </c>
      <c r="C24" s="172"/>
      <c r="D24" s="172"/>
    </row>
    <row r="25" spans="1:4" x14ac:dyDescent="0.2">
      <c r="A25" s="168" t="s">
        <v>318</v>
      </c>
      <c r="B25" s="171" t="s">
        <v>551</v>
      </c>
      <c r="C25" s="172"/>
      <c r="D25" s="172"/>
    </row>
    <row r="26" spans="1:4" x14ac:dyDescent="0.2">
      <c r="A26" s="168" t="s">
        <v>319</v>
      </c>
      <c r="B26" s="171" t="s">
        <v>552</v>
      </c>
      <c r="C26" s="172"/>
      <c r="D26" s="172"/>
    </row>
    <row r="27" spans="1:4" x14ac:dyDescent="0.2">
      <c r="A27" s="168" t="s">
        <v>320</v>
      </c>
      <c r="B27" s="171" t="s">
        <v>1201</v>
      </c>
      <c r="C27" s="172"/>
      <c r="D27" s="172"/>
    </row>
    <row r="28" spans="1:4" x14ac:dyDescent="0.2">
      <c r="A28" s="168" t="s">
        <v>321</v>
      </c>
      <c r="B28" s="171" t="s">
        <v>553</v>
      </c>
      <c r="C28" s="172"/>
      <c r="D28" s="172"/>
    </row>
    <row r="29" spans="1:4" x14ac:dyDescent="0.2">
      <c r="A29" s="168" t="s">
        <v>323</v>
      </c>
      <c r="B29" s="171" t="s">
        <v>1202</v>
      </c>
      <c r="C29" s="172"/>
      <c r="D29" s="172"/>
    </row>
    <row r="30" spans="1:4" x14ac:dyDescent="0.2">
      <c r="A30" s="168" t="s">
        <v>910</v>
      </c>
      <c r="B30" s="171" t="s">
        <v>911</v>
      </c>
      <c r="C30" s="172"/>
      <c r="D30" s="172"/>
    </row>
    <row r="31" spans="1:4" x14ac:dyDescent="0.2">
      <c r="A31" s="168" t="s">
        <v>910</v>
      </c>
      <c r="B31" s="171" t="s">
        <v>912</v>
      </c>
      <c r="C31" s="172"/>
      <c r="D31" s="172"/>
    </row>
    <row r="32" spans="1:4" x14ac:dyDescent="0.2">
      <c r="A32" s="168" t="s">
        <v>910</v>
      </c>
      <c r="B32" s="171" t="s">
        <v>1178</v>
      </c>
      <c r="C32" s="172"/>
      <c r="D32" s="172"/>
    </row>
    <row r="33" spans="1:4" x14ac:dyDescent="0.2">
      <c r="A33" s="168" t="s">
        <v>910</v>
      </c>
      <c r="B33" s="171" t="s">
        <v>1179</v>
      </c>
      <c r="C33" s="172"/>
      <c r="D33" s="172"/>
    </row>
    <row r="34" spans="1:4" x14ac:dyDescent="0.2">
      <c r="A34" s="168" t="s">
        <v>910</v>
      </c>
      <c r="B34" s="171" t="s">
        <v>1180</v>
      </c>
      <c r="C34" s="172"/>
      <c r="D34" s="172"/>
    </row>
    <row r="35" spans="1:4" x14ac:dyDescent="0.2">
      <c r="A35" s="168" t="s">
        <v>910</v>
      </c>
      <c r="B35" s="171" t="s">
        <v>913</v>
      </c>
      <c r="C35" s="172"/>
      <c r="D35" s="172"/>
    </row>
    <row r="36" spans="1:4" x14ac:dyDescent="0.2">
      <c r="A36" s="168" t="s">
        <v>910</v>
      </c>
      <c r="B36" s="171" t="s">
        <v>914</v>
      </c>
      <c r="C36" s="172"/>
      <c r="D36" s="172"/>
    </row>
    <row r="37" spans="1:4" x14ac:dyDescent="0.2">
      <c r="A37" s="168" t="s">
        <v>44</v>
      </c>
      <c r="B37" s="173" t="s">
        <v>554</v>
      </c>
      <c r="C37" s="172"/>
      <c r="D37" s="172"/>
    </row>
    <row r="38" spans="1:4" x14ac:dyDescent="0.2">
      <c r="A38" s="168" t="s">
        <v>326</v>
      </c>
      <c r="B38" s="171" t="s">
        <v>555</v>
      </c>
      <c r="C38" s="172"/>
      <c r="D38" s="172"/>
    </row>
    <row r="39" spans="1:4" x14ac:dyDescent="0.2">
      <c r="A39" s="168" t="s">
        <v>334</v>
      </c>
      <c r="B39" s="171" t="s">
        <v>556</v>
      </c>
      <c r="C39" s="172"/>
      <c r="D39" s="172"/>
    </row>
    <row r="40" spans="1:4" x14ac:dyDescent="0.2">
      <c r="A40" s="168" t="s">
        <v>336</v>
      </c>
      <c r="B40" s="171" t="s">
        <v>557</v>
      </c>
      <c r="C40" s="172"/>
      <c r="D40" s="172"/>
    </row>
    <row r="41" spans="1:4" x14ac:dyDescent="0.2">
      <c r="A41" s="168" t="s">
        <v>339</v>
      </c>
      <c r="B41" s="171" t="s">
        <v>558</v>
      </c>
      <c r="C41" s="172"/>
      <c r="D41" s="172"/>
    </row>
    <row r="42" spans="1:4" x14ac:dyDescent="0.2">
      <c r="A42" s="168" t="s">
        <v>340</v>
      </c>
      <c r="B42" s="171" t="s">
        <v>559</v>
      </c>
      <c r="C42" s="172"/>
      <c r="D42" s="172"/>
    </row>
    <row r="43" spans="1:4" x14ac:dyDescent="0.2">
      <c r="A43" s="168" t="s">
        <v>343</v>
      </c>
      <c r="B43" s="173" t="s">
        <v>1415</v>
      </c>
      <c r="C43" s="172"/>
      <c r="D43" s="172"/>
    </row>
    <row r="44" spans="1:4" x14ac:dyDescent="0.2">
      <c r="A44" s="168" t="s">
        <v>412</v>
      </c>
      <c r="B44" s="171" t="s">
        <v>560</v>
      </c>
      <c r="C44" s="172"/>
      <c r="D44" s="172"/>
    </row>
    <row r="45" spans="1:4" x14ac:dyDescent="0.2">
      <c r="A45" s="168" t="s">
        <v>413</v>
      </c>
      <c r="B45" s="171" t="s">
        <v>561</v>
      </c>
      <c r="C45" s="172"/>
      <c r="D45" s="172"/>
    </row>
    <row r="46" spans="1:4" x14ac:dyDescent="0.2">
      <c r="A46" s="168" t="s">
        <v>451</v>
      </c>
      <c r="B46" s="171" t="s">
        <v>1416</v>
      </c>
      <c r="C46" s="172"/>
      <c r="D46" s="172"/>
    </row>
    <row r="47" spans="1:4" x14ac:dyDescent="0.2">
      <c r="A47" s="168" t="s">
        <v>452</v>
      </c>
      <c r="B47" s="171" t="s">
        <v>562</v>
      </c>
      <c r="C47" s="172"/>
      <c r="D47" s="172"/>
    </row>
    <row r="48" spans="1:4" x14ac:dyDescent="0.2">
      <c r="A48" s="168" t="s">
        <v>123</v>
      </c>
      <c r="B48" s="171" t="s">
        <v>563</v>
      </c>
      <c r="C48" s="172"/>
      <c r="D48" s="172"/>
    </row>
    <row r="49" spans="1:4" x14ac:dyDescent="0.2">
      <c r="A49" s="168" t="s">
        <v>124</v>
      </c>
      <c r="B49" s="171" t="s">
        <v>564</v>
      </c>
      <c r="C49" s="172"/>
      <c r="D49" s="172"/>
    </row>
    <row r="50" spans="1:4" x14ac:dyDescent="0.2">
      <c r="A50" s="168" t="s">
        <v>125</v>
      </c>
      <c r="B50" s="171" t="s">
        <v>565</v>
      </c>
      <c r="C50" s="172"/>
      <c r="D50" s="172"/>
    </row>
    <row r="51" spans="1:4" x14ac:dyDescent="0.2">
      <c r="A51" s="168" t="s">
        <v>70</v>
      </c>
      <c r="B51" s="171" t="s">
        <v>566</v>
      </c>
      <c r="C51" s="172">
        <v>255557</v>
      </c>
      <c r="D51" s="172">
        <v>0</v>
      </c>
    </row>
    <row r="52" spans="1:4" x14ac:dyDescent="0.2">
      <c r="A52" s="168" t="s">
        <v>71</v>
      </c>
      <c r="B52" s="171" t="s">
        <v>567</v>
      </c>
      <c r="C52" s="172"/>
      <c r="D52" s="172"/>
    </row>
    <row r="53" spans="1:4" x14ac:dyDescent="0.2">
      <c r="A53" s="168" t="s">
        <v>72</v>
      </c>
      <c r="B53" s="171" t="s">
        <v>568</v>
      </c>
      <c r="C53" s="172"/>
      <c r="D53" s="172"/>
    </row>
    <row r="54" spans="1:4" x14ac:dyDescent="0.2">
      <c r="A54" s="168" t="s">
        <v>73</v>
      </c>
      <c r="B54" s="171" t="s">
        <v>569</v>
      </c>
      <c r="C54" s="172"/>
      <c r="D54" s="172"/>
    </row>
    <row r="55" spans="1:4" x14ac:dyDescent="0.2">
      <c r="A55" s="168" t="s">
        <v>74</v>
      </c>
      <c r="B55" s="171" t="s">
        <v>570</v>
      </c>
      <c r="C55" s="172"/>
      <c r="D55" s="172"/>
    </row>
    <row r="56" spans="1:4" x14ac:dyDescent="0.2">
      <c r="A56" s="168" t="s">
        <v>75</v>
      </c>
      <c r="B56" s="171" t="s">
        <v>571</v>
      </c>
      <c r="C56" s="172"/>
      <c r="D56" s="172"/>
    </row>
    <row r="57" spans="1:4" x14ac:dyDescent="0.2">
      <c r="A57" s="168" t="s">
        <v>76</v>
      </c>
      <c r="B57" s="171" t="s">
        <v>572</v>
      </c>
      <c r="C57" s="172"/>
      <c r="D57" s="172"/>
    </row>
    <row r="58" spans="1:4" x14ac:dyDescent="0.2">
      <c r="A58" s="168" t="s">
        <v>77</v>
      </c>
      <c r="B58" s="171" t="s">
        <v>573</v>
      </c>
      <c r="C58" s="172"/>
      <c r="D58" s="172"/>
    </row>
    <row r="59" spans="1:4" x14ac:dyDescent="0.2">
      <c r="A59" s="168" t="s">
        <v>216</v>
      </c>
      <c r="B59" s="171" t="s">
        <v>574</v>
      </c>
      <c r="C59" s="172"/>
      <c r="D59" s="172"/>
    </row>
    <row r="60" spans="1:4" x14ac:dyDescent="0.2">
      <c r="A60" s="168" t="s">
        <v>532</v>
      </c>
      <c r="B60" s="171" t="s">
        <v>575</v>
      </c>
      <c r="C60" s="172"/>
      <c r="D60" s="172"/>
    </row>
    <row r="61" spans="1:4" x14ac:dyDescent="0.2">
      <c r="A61" s="168" t="s">
        <v>533</v>
      </c>
      <c r="B61" s="171" t="s">
        <v>576</v>
      </c>
      <c r="C61" s="172"/>
      <c r="D61" s="172"/>
    </row>
    <row r="62" spans="1:4" x14ac:dyDescent="0.2">
      <c r="A62" s="168" t="s">
        <v>577</v>
      </c>
      <c r="B62" s="171" t="s">
        <v>578</v>
      </c>
      <c r="C62" s="172"/>
      <c r="D62" s="172"/>
    </row>
    <row r="63" spans="1:4" x14ac:dyDescent="0.2">
      <c r="A63" s="168" t="s">
        <v>579</v>
      </c>
      <c r="B63" s="171" t="s">
        <v>580</v>
      </c>
      <c r="C63" s="172"/>
      <c r="D63" s="172"/>
    </row>
    <row r="64" spans="1:4" x14ac:dyDescent="0.2">
      <c r="A64" s="168" t="s">
        <v>581</v>
      </c>
      <c r="B64" s="171" t="s">
        <v>1203</v>
      </c>
      <c r="C64" s="172"/>
      <c r="D64" s="172"/>
    </row>
    <row r="65" spans="1:4" x14ac:dyDescent="0.2">
      <c r="A65" s="168" t="s">
        <v>78</v>
      </c>
      <c r="B65" s="171" t="s">
        <v>582</v>
      </c>
      <c r="C65" s="172"/>
      <c r="D65" s="172"/>
    </row>
    <row r="66" spans="1:4" x14ac:dyDescent="0.2">
      <c r="A66" s="168" t="s">
        <v>79</v>
      </c>
      <c r="B66" s="171" t="s">
        <v>1204</v>
      </c>
      <c r="C66" s="172"/>
      <c r="D66" s="172"/>
    </row>
    <row r="67" spans="1:4" x14ac:dyDescent="0.2">
      <c r="A67" s="168" t="s">
        <v>534</v>
      </c>
      <c r="B67" s="171" t="s">
        <v>583</v>
      </c>
      <c r="C67" s="172"/>
      <c r="D67" s="172"/>
    </row>
    <row r="68" spans="1:4" x14ac:dyDescent="0.2">
      <c r="A68" s="168" t="s">
        <v>535</v>
      </c>
      <c r="B68" s="171" t="s">
        <v>584</v>
      </c>
      <c r="C68" s="172"/>
      <c r="D68" s="172"/>
    </row>
    <row r="69" spans="1:4" x14ac:dyDescent="0.2">
      <c r="A69" s="168" t="s">
        <v>918</v>
      </c>
      <c r="B69" s="171" t="s">
        <v>917</v>
      </c>
      <c r="C69" s="172"/>
      <c r="D69" s="172"/>
    </row>
    <row r="70" spans="1:4" x14ac:dyDescent="0.2">
      <c r="A70" s="168" t="s">
        <v>918</v>
      </c>
      <c r="B70" s="171" t="s">
        <v>916</v>
      </c>
      <c r="C70" s="172"/>
      <c r="D70" s="172"/>
    </row>
    <row r="71" spans="1:4" x14ac:dyDescent="0.2">
      <c r="A71" s="168" t="s">
        <v>585</v>
      </c>
      <c r="B71" s="171" t="s">
        <v>586</v>
      </c>
      <c r="C71" s="172"/>
      <c r="D71" s="172"/>
    </row>
    <row r="72" spans="1:4" x14ac:dyDescent="0.2">
      <c r="A72" s="168" t="s">
        <v>587</v>
      </c>
      <c r="B72" s="171" t="s">
        <v>588</v>
      </c>
      <c r="C72" s="172"/>
      <c r="D72" s="172"/>
    </row>
    <row r="73" spans="1:4" x14ac:dyDescent="0.2">
      <c r="A73" s="168" t="s">
        <v>589</v>
      </c>
      <c r="B73" s="171" t="s">
        <v>590</v>
      </c>
      <c r="C73" s="172"/>
      <c r="D73" s="172"/>
    </row>
    <row r="74" spans="1:4" x14ac:dyDescent="0.2">
      <c r="A74" s="168" t="s">
        <v>591</v>
      </c>
      <c r="B74" s="171" t="s">
        <v>592</v>
      </c>
      <c r="C74" s="172"/>
      <c r="D74" s="172"/>
    </row>
    <row r="75" spans="1:4" x14ac:dyDescent="0.2">
      <c r="A75" s="168" t="s">
        <v>536</v>
      </c>
      <c r="B75" s="171" t="s">
        <v>593</v>
      </c>
      <c r="C75" s="172"/>
      <c r="D75" s="172"/>
    </row>
    <row r="76" spans="1:4" x14ac:dyDescent="0.2">
      <c r="A76" s="168" t="s">
        <v>537</v>
      </c>
      <c r="B76" s="171" t="s">
        <v>594</v>
      </c>
      <c r="C76" s="172"/>
      <c r="D76" s="172"/>
    </row>
    <row r="77" spans="1:4" x14ac:dyDescent="0.2">
      <c r="A77" s="168" t="s">
        <v>538</v>
      </c>
      <c r="B77" s="171" t="s">
        <v>595</v>
      </c>
      <c r="C77" s="172"/>
      <c r="D77" s="172"/>
    </row>
    <row r="78" spans="1:4" x14ac:dyDescent="0.2">
      <c r="A78" s="168" t="s">
        <v>539</v>
      </c>
      <c r="B78" s="171" t="s">
        <v>596</v>
      </c>
      <c r="C78" s="172"/>
      <c r="D78" s="172"/>
    </row>
    <row r="79" spans="1:4" x14ac:dyDescent="0.2">
      <c r="A79" s="168" t="s">
        <v>597</v>
      </c>
      <c r="B79" s="171" t="s">
        <v>598</v>
      </c>
      <c r="C79" s="172"/>
      <c r="D79" s="172"/>
    </row>
    <row r="80" spans="1:4" x14ac:dyDescent="0.2">
      <c r="A80" s="168" t="s">
        <v>540</v>
      </c>
      <c r="B80" s="173" t="s">
        <v>599</v>
      </c>
      <c r="C80" s="172"/>
      <c r="D80" s="172"/>
    </row>
    <row r="81" spans="1:4" x14ac:dyDescent="0.2">
      <c r="A81" s="212" t="s">
        <v>541</v>
      </c>
      <c r="B81" s="209" t="s">
        <v>600</v>
      </c>
      <c r="C81" s="213"/>
      <c r="D81" s="213"/>
    </row>
    <row r="82" spans="1:4" ht="9.75" customHeight="1" x14ac:dyDescent="0.2">
      <c r="A82" s="212"/>
      <c r="B82" s="209"/>
      <c r="C82" s="213"/>
      <c r="D82" s="213"/>
    </row>
    <row r="83" spans="1:4" x14ac:dyDescent="0.2">
      <c r="A83" s="168" t="s">
        <v>601</v>
      </c>
      <c r="B83" s="171" t="s">
        <v>602</v>
      </c>
      <c r="C83" s="172"/>
      <c r="D83" s="172"/>
    </row>
    <row r="84" spans="1:4" x14ac:dyDescent="0.2">
      <c r="A84" s="168" t="s">
        <v>603</v>
      </c>
      <c r="B84" s="171" t="s">
        <v>604</v>
      </c>
      <c r="C84" s="172"/>
      <c r="D84" s="172"/>
    </row>
    <row r="85" spans="1:4" x14ac:dyDescent="0.2">
      <c r="A85" s="168" t="s">
        <v>605</v>
      </c>
      <c r="B85" s="171" t="s">
        <v>606</v>
      </c>
      <c r="C85" s="172"/>
      <c r="D85" s="172"/>
    </row>
    <row r="86" spans="1:4" x14ac:dyDescent="0.2">
      <c r="A86" s="168" t="s">
        <v>607</v>
      </c>
      <c r="B86" s="171" t="s">
        <v>608</v>
      </c>
      <c r="C86" s="172"/>
      <c r="D86" s="172"/>
    </row>
    <row r="87" spans="1:4" x14ac:dyDescent="0.2">
      <c r="A87" s="168" t="s">
        <v>609</v>
      </c>
      <c r="B87" s="171" t="s">
        <v>610</v>
      </c>
      <c r="C87" s="172"/>
      <c r="D87" s="172"/>
    </row>
    <row r="88" spans="1:4" x14ac:dyDescent="0.2">
      <c r="A88" s="168" t="s">
        <v>611</v>
      </c>
      <c r="B88" s="171" t="s">
        <v>1411</v>
      </c>
      <c r="C88" s="172"/>
      <c r="D88" s="172"/>
    </row>
    <row r="89" spans="1:4" x14ac:dyDescent="0.2">
      <c r="A89" s="168" t="s">
        <v>612</v>
      </c>
      <c r="B89" s="171" t="s">
        <v>613</v>
      </c>
      <c r="C89" s="172"/>
      <c r="D89" s="172"/>
    </row>
    <row r="90" spans="1:4" x14ac:dyDescent="0.2">
      <c r="A90" s="168" t="s">
        <v>614</v>
      </c>
      <c r="B90" s="171" t="s">
        <v>615</v>
      </c>
      <c r="C90" s="172"/>
      <c r="D90" s="172"/>
    </row>
    <row r="91" spans="1:4" x14ac:dyDescent="0.2">
      <c r="A91" s="168" t="s">
        <v>616</v>
      </c>
      <c r="B91" s="171" t="s">
        <v>617</v>
      </c>
      <c r="C91" s="172"/>
      <c r="D91" s="172"/>
    </row>
    <row r="92" spans="1:4" x14ac:dyDescent="0.2">
      <c r="A92" s="210" t="s">
        <v>618</v>
      </c>
      <c r="B92" s="209" t="s">
        <v>619</v>
      </c>
      <c r="C92" s="211"/>
      <c r="D92" s="211"/>
    </row>
    <row r="93" spans="1:4" ht="8.25" customHeight="1" x14ac:dyDescent="0.2">
      <c r="A93" s="210"/>
      <c r="B93" s="209"/>
      <c r="C93" s="211"/>
      <c r="D93" s="211"/>
    </row>
    <row r="94" spans="1:4" x14ac:dyDescent="0.2">
      <c r="A94" s="168" t="s">
        <v>620</v>
      </c>
      <c r="B94" s="171" t="s">
        <v>621</v>
      </c>
      <c r="C94" s="172"/>
      <c r="D94" s="172"/>
    </row>
    <row r="95" spans="1:4" x14ac:dyDescent="0.2">
      <c r="A95" s="168" t="s">
        <v>622</v>
      </c>
      <c r="B95" s="171" t="s">
        <v>623</v>
      </c>
      <c r="C95" s="172"/>
      <c r="D95" s="172"/>
    </row>
    <row r="96" spans="1:4" x14ac:dyDescent="0.2">
      <c r="A96" s="168" t="s">
        <v>624</v>
      </c>
      <c r="B96" s="171" t="s">
        <v>1205</v>
      </c>
      <c r="C96" s="172"/>
      <c r="D96" s="172"/>
    </row>
    <row r="97" spans="1:4" x14ac:dyDescent="0.2">
      <c r="A97" s="168" t="s">
        <v>625</v>
      </c>
      <c r="B97" s="171" t="s">
        <v>1206</v>
      </c>
      <c r="C97" s="172"/>
      <c r="D97" s="172"/>
    </row>
    <row r="98" spans="1:4" x14ac:dyDescent="0.2">
      <c r="A98" s="168" t="s">
        <v>626</v>
      </c>
      <c r="B98" s="171" t="s">
        <v>627</v>
      </c>
      <c r="C98" s="172"/>
      <c r="D98" s="172"/>
    </row>
    <row r="99" spans="1:4" x14ac:dyDescent="0.2">
      <c r="A99" s="168" t="s">
        <v>1207</v>
      </c>
      <c r="B99" s="171" t="s">
        <v>1208</v>
      </c>
      <c r="C99" s="172"/>
      <c r="D99" s="172"/>
    </row>
    <row r="100" spans="1:4" x14ac:dyDescent="0.2">
      <c r="A100" s="168" t="s">
        <v>1209</v>
      </c>
      <c r="B100" s="171" t="s">
        <v>1210</v>
      </c>
      <c r="C100" s="172"/>
      <c r="D100" s="172"/>
    </row>
    <row r="101" spans="1:4" x14ac:dyDescent="0.2">
      <c r="A101" s="168" t="s">
        <v>628</v>
      </c>
      <c r="B101" s="171" t="s">
        <v>629</v>
      </c>
      <c r="C101" s="172"/>
      <c r="D101" s="172"/>
    </row>
    <row r="102" spans="1:4" x14ac:dyDescent="0.2">
      <c r="A102" s="168" t="s">
        <v>630</v>
      </c>
      <c r="B102" s="171" t="s">
        <v>1211</v>
      </c>
      <c r="C102" s="172"/>
      <c r="D102" s="172"/>
    </row>
    <row r="103" spans="1:4" x14ac:dyDescent="0.2">
      <c r="A103" s="168" t="s">
        <v>1187</v>
      </c>
      <c r="B103" s="171" t="s">
        <v>1188</v>
      </c>
      <c r="C103" s="172"/>
      <c r="D103" s="172"/>
    </row>
    <row r="104" spans="1:4" x14ac:dyDescent="0.2">
      <c r="A104" s="168" t="s">
        <v>1189</v>
      </c>
      <c r="B104" s="171" t="s">
        <v>1190</v>
      </c>
      <c r="C104" s="172"/>
      <c r="D104" s="172"/>
    </row>
    <row r="105" spans="1:4" x14ac:dyDescent="0.2">
      <c r="A105" s="168" t="s">
        <v>1185</v>
      </c>
      <c r="B105" s="171" t="s">
        <v>1186</v>
      </c>
      <c r="C105" s="172"/>
      <c r="D105" s="172"/>
    </row>
    <row r="106" spans="1:4" x14ac:dyDescent="0.2">
      <c r="A106" s="168" t="s">
        <v>116</v>
      </c>
      <c r="B106" s="171" t="s">
        <v>631</v>
      </c>
      <c r="C106" s="172"/>
      <c r="D106" s="172"/>
    </row>
    <row r="107" spans="1:4" x14ac:dyDescent="0.2">
      <c r="A107" s="168" t="s">
        <v>632</v>
      </c>
      <c r="B107" s="171" t="s">
        <v>919</v>
      </c>
      <c r="C107" s="172"/>
      <c r="D107" s="172"/>
    </row>
    <row r="108" spans="1:4" x14ac:dyDescent="0.2">
      <c r="A108" s="168" t="s">
        <v>633</v>
      </c>
      <c r="B108" s="171" t="s">
        <v>1212</v>
      </c>
      <c r="C108" s="172"/>
      <c r="D108" s="172"/>
    </row>
    <row r="109" spans="1:4" x14ac:dyDescent="0.2">
      <c r="A109" s="168" t="s">
        <v>634</v>
      </c>
      <c r="B109" s="171" t="s">
        <v>1213</v>
      </c>
      <c r="C109" s="172"/>
      <c r="D109" s="172"/>
    </row>
    <row r="110" spans="1:4" x14ac:dyDescent="0.2">
      <c r="A110" s="168" t="s">
        <v>635</v>
      </c>
      <c r="B110" s="171" t="s">
        <v>1214</v>
      </c>
      <c r="C110" s="172"/>
      <c r="D110" s="172"/>
    </row>
    <row r="111" spans="1:4" x14ac:dyDescent="0.2">
      <c r="A111" s="168" t="s">
        <v>636</v>
      </c>
      <c r="B111" s="171" t="s">
        <v>1215</v>
      </c>
      <c r="C111" s="172"/>
      <c r="D111" s="172"/>
    </row>
    <row r="112" spans="1:4" x14ac:dyDescent="0.2">
      <c r="A112" s="168" t="s">
        <v>165</v>
      </c>
      <c r="B112" s="171" t="s">
        <v>926</v>
      </c>
      <c r="C112" s="172"/>
      <c r="D112" s="172"/>
    </row>
    <row r="113" spans="1:4" x14ac:dyDescent="0.2">
      <c r="A113" s="168" t="s">
        <v>166</v>
      </c>
      <c r="B113" s="171" t="s">
        <v>927</v>
      </c>
      <c r="C113" s="172"/>
      <c r="D113" s="172"/>
    </row>
    <row r="114" spans="1:4" x14ac:dyDescent="0.2">
      <c r="A114" s="168" t="s">
        <v>637</v>
      </c>
      <c r="B114" s="171" t="s">
        <v>928</v>
      </c>
      <c r="C114" s="172"/>
      <c r="D114" s="172"/>
    </row>
    <row r="115" spans="1:4" x14ac:dyDescent="0.2">
      <c r="A115" s="168" t="s">
        <v>638</v>
      </c>
      <c r="B115" s="171" t="s">
        <v>1216</v>
      </c>
      <c r="C115" s="172"/>
      <c r="D115" s="172"/>
    </row>
    <row r="116" spans="1:4" x14ac:dyDescent="0.2">
      <c r="A116" s="168" t="s">
        <v>639</v>
      </c>
      <c r="B116" s="171" t="s">
        <v>1192</v>
      </c>
      <c r="C116" s="172"/>
      <c r="D116" s="172"/>
    </row>
    <row r="117" spans="1:4" x14ac:dyDescent="0.2">
      <c r="A117" s="168" t="s">
        <v>640</v>
      </c>
      <c r="B117" s="171" t="s">
        <v>1217</v>
      </c>
      <c r="C117" s="172"/>
      <c r="D117" s="172"/>
    </row>
    <row r="118" spans="1:4" x14ac:dyDescent="0.2">
      <c r="A118" s="168" t="s">
        <v>641</v>
      </c>
      <c r="B118" s="171" t="s">
        <v>1218</v>
      </c>
      <c r="C118" s="172"/>
      <c r="D118" s="172"/>
    </row>
    <row r="119" spans="1:4" x14ac:dyDescent="0.2">
      <c r="A119" s="168" t="s">
        <v>642</v>
      </c>
      <c r="B119" s="171" t="s">
        <v>1219</v>
      </c>
      <c r="C119" s="172"/>
      <c r="D119" s="172"/>
    </row>
    <row r="120" spans="1:4" x14ac:dyDescent="0.2">
      <c r="A120" s="168" t="s">
        <v>643</v>
      </c>
      <c r="B120" s="171" t="s">
        <v>1220</v>
      </c>
      <c r="C120" s="172"/>
      <c r="D120" s="172"/>
    </row>
    <row r="121" spans="1:4" x14ac:dyDescent="0.2">
      <c r="A121" s="168" t="s">
        <v>644</v>
      </c>
      <c r="B121" s="171" t="s">
        <v>1221</v>
      </c>
      <c r="C121" s="172"/>
      <c r="D121" s="172"/>
    </row>
    <row r="122" spans="1:4" x14ac:dyDescent="0.2">
      <c r="A122" s="168" t="s">
        <v>645</v>
      </c>
      <c r="B122" s="171" t="s">
        <v>1222</v>
      </c>
      <c r="C122" s="172"/>
      <c r="D122" s="172"/>
    </row>
    <row r="123" spans="1:4" x14ac:dyDescent="0.2">
      <c r="A123" s="168" t="s">
        <v>646</v>
      </c>
      <c r="B123" s="171" t="s">
        <v>1223</v>
      </c>
      <c r="C123" s="172"/>
      <c r="D123" s="172"/>
    </row>
    <row r="124" spans="1:4" x14ac:dyDescent="0.2">
      <c r="A124" s="168" t="s">
        <v>647</v>
      </c>
      <c r="B124" s="171" t="s">
        <v>1224</v>
      </c>
      <c r="C124" s="172"/>
      <c r="D124" s="172"/>
    </row>
    <row r="125" spans="1:4" x14ac:dyDescent="0.2">
      <c r="A125" s="168" t="s">
        <v>648</v>
      </c>
      <c r="B125" s="171" t="s">
        <v>1225</v>
      </c>
      <c r="C125" s="172"/>
      <c r="D125" s="172"/>
    </row>
    <row r="126" spans="1:4" x14ac:dyDescent="0.2">
      <c r="A126" s="168" t="s">
        <v>649</v>
      </c>
      <c r="B126" s="171" t="s">
        <v>929</v>
      </c>
      <c r="C126" s="172"/>
      <c r="D126" s="172"/>
    </row>
    <row r="127" spans="1:4" x14ac:dyDescent="0.2">
      <c r="A127" s="168" t="s">
        <v>650</v>
      </c>
      <c r="B127" s="171" t="s">
        <v>1226</v>
      </c>
      <c r="C127" s="172"/>
      <c r="D127" s="172"/>
    </row>
    <row r="128" spans="1:4" x14ac:dyDescent="0.2">
      <c r="A128" s="168" t="s">
        <v>651</v>
      </c>
      <c r="B128" s="171" t="s">
        <v>1227</v>
      </c>
      <c r="C128" s="172"/>
      <c r="D128" s="172"/>
    </row>
    <row r="129" spans="1:4" x14ac:dyDescent="0.2">
      <c r="A129" s="168" t="s">
        <v>652</v>
      </c>
      <c r="B129" s="171" t="s">
        <v>1228</v>
      </c>
      <c r="C129" s="172"/>
      <c r="D129" s="172"/>
    </row>
    <row r="130" spans="1:4" x14ac:dyDescent="0.2">
      <c r="A130" s="168" t="s">
        <v>653</v>
      </c>
      <c r="B130" s="171" t="s">
        <v>1229</v>
      </c>
      <c r="C130" s="172"/>
      <c r="D130" s="172"/>
    </row>
    <row r="131" spans="1:4" x14ac:dyDescent="0.2">
      <c r="A131" s="168" t="s">
        <v>654</v>
      </c>
      <c r="B131" s="171" t="s">
        <v>1230</v>
      </c>
      <c r="C131" s="172"/>
      <c r="D131" s="172"/>
    </row>
    <row r="132" spans="1:4" x14ac:dyDescent="0.2">
      <c r="A132" s="168" t="s">
        <v>655</v>
      </c>
      <c r="B132" s="171" t="s">
        <v>1231</v>
      </c>
      <c r="C132" s="172"/>
      <c r="D132" s="172"/>
    </row>
    <row r="133" spans="1:4" x14ac:dyDescent="0.2">
      <c r="A133" s="168" t="s">
        <v>656</v>
      </c>
      <c r="B133" s="171" t="s">
        <v>1232</v>
      </c>
      <c r="C133" s="172"/>
      <c r="D133" s="172"/>
    </row>
    <row r="134" spans="1:4" x14ac:dyDescent="0.2">
      <c r="A134" s="168" t="s">
        <v>657</v>
      </c>
      <c r="B134" s="171" t="s">
        <v>1233</v>
      </c>
      <c r="C134" s="172"/>
      <c r="D134" s="172"/>
    </row>
    <row r="135" spans="1:4" x14ac:dyDescent="0.2">
      <c r="A135" s="168" t="s">
        <v>658</v>
      </c>
      <c r="B135" s="171" t="s">
        <v>930</v>
      </c>
      <c r="C135" s="172"/>
      <c r="D135" s="172"/>
    </row>
    <row r="136" spans="1:4" x14ac:dyDescent="0.2">
      <c r="A136" s="168" t="s">
        <v>659</v>
      </c>
      <c r="B136" s="171" t="s">
        <v>1234</v>
      </c>
      <c r="C136" s="172"/>
      <c r="D136" s="172"/>
    </row>
    <row r="137" spans="1:4" x14ac:dyDescent="0.2">
      <c r="A137" s="168" t="s">
        <v>660</v>
      </c>
      <c r="B137" s="171" t="s">
        <v>1232</v>
      </c>
      <c r="C137" s="172"/>
      <c r="D137" s="172"/>
    </row>
    <row r="138" spans="1:4" x14ac:dyDescent="0.2">
      <c r="A138" s="168" t="s">
        <v>935</v>
      </c>
      <c r="B138" s="171" t="s">
        <v>1235</v>
      </c>
      <c r="C138" s="172"/>
      <c r="D138" s="172"/>
    </row>
    <row r="139" spans="1:4" x14ac:dyDescent="0.2">
      <c r="A139" s="168" t="s">
        <v>661</v>
      </c>
      <c r="B139" s="171" t="s">
        <v>921</v>
      </c>
      <c r="C139" s="172"/>
      <c r="D139" s="172"/>
    </row>
    <row r="140" spans="1:4" x14ac:dyDescent="0.2">
      <c r="A140" s="168" t="s">
        <v>662</v>
      </c>
      <c r="B140" s="171" t="s">
        <v>922</v>
      </c>
      <c r="C140" s="172"/>
      <c r="D140" s="172"/>
    </row>
    <row r="141" spans="1:4" x14ac:dyDescent="0.2">
      <c r="A141" s="168" t="s">
        <v>663</v>
      </c>
      <c r="B141" s="171" t="s">
        <v>923</v>
      </c>
      <c r="C141" s="172"/>
      <c r="D141" s="172"/>
    </row>
    <row r="142" spans="1:4" x14ac:dyDescent="0.2">
      <c r="A142" s="168" t="s">
        <v>664</v>
      </c>
      <c r="B142" s="171" t="s">
        <v>924</v>
      </c>
      <c r="C142" s="172"/>
      <c r="D142" s="172"/>
    </row>
    <row r="143" spans="1:4" x14ac:dyDescent="0.2">
      <c r="A143" s="168" t="s">
        <v>665</v>
      </c>
      <c r="B143" s="171" t="s">
        <v>925</v>
      </c>
      <c r="C143" s="172"/>
      <c r="D143" s="172"/>
    </row>
    <row r="144" spans="1:4" x14ac:dyDescent="0.2">
      <c r="A144" s="168" t="s">
        <v>666</v>
      </c>
      <c r="B144" s="171" t="s">
        <v>920</v>
      </c>
      <c r="C144" s="172"/>
      <c r="D144" s="172"/>
    </row>
    <row r="145" spans="1:4" x14ac:dyDescent="0.2">
      <c r="A145" s="168" t="s">
        <v>667</v>
      </c>
      <c r="B145" s="171" t="s">
        <v>1236</v>
      </c>
      <c r="C145" s="172"/>
      <c r="D145" s="172"/>
    </row>
    <row r="146" spans="1:4" x14ac:dyDescent="0.2">
      <c r="A146" s="168" t="s">
        <v>1237</v>
      </c>
      <c r="B146" s="171" t="s">
        <v>1238</v>
      </c>
      <c r="C146" s="172"/>
      <c r="D146" s="172"/>
    </row>
    <row r="147" spans="1:4" x14ac:dyDescent="0.2">
      <c r="A147" s="168" t="s">
        <v>1239</v>
      </c>
      <c r="B147" s="171" t="s">
        <v>1240</v>
      </c>
      <c r="C147" s="172"/>
      <c r="D147" s="172"/>
    </row>
    <row r="148" spans="1:4" x14ac:dyDescent="0.2">
      <c r="A148" s="168" t="s">
        <v>668</v>
      </c>
      <c r="B148" s="169" t="s">
        <v>669</v>
      </c>
      <c r="C148" s="174">
        <f>-IF(C375&gt;0,(C375)*-1,0)</f>
        <v>255557</v>
      </c>
      <c r="D148" s="174">
        <f>-IF(D375&gt;0,(D375)*-1,0)</f>
        <v>0</v>
      </c>
    </row>
    <row r="149" spans="1:4" x14ac:dyDescent="0.2">
      <c r="A149" s="168" t="s">
        <v>670</v>
      </c>
      <c r="B149" s="171" t="s">
        <v>1241</v>
      </c>
      <c r="C149" s="172"/>
      <c r="D149" s="172"/>
    </row>
    <row r="150" spans="1:4" x14ac:dyDescent="0.2">
      <c r="A150" s="168" t="s">
        <v>671</v>
      </c>
      <c r="B150" s="171" t="s">
        <v>672</v>
      </c>
      <c r="C150" s="172"/>
      <c r="D150" s="172"/>
    </row>
    <row r="151" spans="1:4" x14ac:dyDescent="0.2">
      <c r="A151" s="168" t="s">
        <v>1242</v>
      </c>
      <c r="B151" s="171" t="s">
        <v>1243</v>
      </c>
      <c r="C151" s="172"/>
      <c r="D151" s="172"/>
    </row>
    <row r="152" spans="1:4" x14ac:dyDescent="0.2">
      <c r="A152" s="168" t="s">
        <v>1244</v>
      </c>
      <c r="B152" s="171" t="s">
        <v>1245</v>
      </c>
      <c r="C152" s="172"/>
      <c r="D152" s="172"/>
    </row>
    <row r="153" spans="1:4" x14ac:dyDescent="0.2">
      <c r="A153" s="168" t="s">
        <v>1246</v>
      </c>
      <c r="B153" s="171" t="s">
        <v>1247</v>
      </c>
      <c r="C153" s="172"/>
      <c r="D153" s="172"/>
    </row>
    <row r="154" spans="1:4" x14ac:dyDescent="0.2">
      <c r="A154" s="168" t="s">
        <v>1248</v>
      </c>
      <c r="B154" s="171" t="s">
        <v>1249</v>
      </c>
      <c r="C154" s="172"/>
      <c r="D154" s="172"/>
    </row>
    <row r="155" spans="1:4" x14ac:dyDescent="0.2">
      <c r="A155" s="168" t="s">
        <v>1250</v>
      </c>
      <c r="B155" s="171" t="s">
        <v>1251</v>
      </c>
      <c r="C155" s="172"/>
      <c r="D155" s="172"/>
    </row>
    <row r="156" spans="1:4" x14ac:dyDescent="0.2">
      <c r="A156" s="168" t="s">
        <v>673</v>
      </c>
      <c r="B156" s="171" t="s">
        <v>674</v>
      </c>
      <c r="C156" s="172"/>
      <c r="D156" s="172"/>
    </row>
    <row r="157" spans="1:4" x14ac:dyDescent="0.2">
      <c r="A157" s="168" t="s">
        <v>675</v>
      </c>
      <c r="B157" s="171" t="s">
        <v>676</v>
      </c>
      <c r="C157" s="172"/>
      <c r="D157" s="172"/>
    </row>
    <row r="158" spans="1:4" x14ac:dyDescent="0.2">
      <c r="A158" s="168" t="s">
        <v>677</v>
      </c>
      <c r="B158" s="171" t="s">
        <v>1412</v>
      </c>
      <c r="C158" s="172"/>
      <c r="D158" s="172"/>
    </row>
    <row r="159" spans="1:4" x14ac:dyDescent="0.2">
      <c r="A159" s="168" t="s">
        <v>678</v>
      </c>
      <c r="B159" s="171" t="s">
        <v>679</v>
      </c>
      <c r="C159" s="172"/>
      <c r="D159" s="172"/>
    </row>
    <row r="160" spans="1:4" x14ac:dyDescent="0.2">
      <c r="A160" s="168" t="s">
        <v>680</v>
      </c>
      <c r="B160" s="171" t="s">
        <v>681</v>
      </c>
      <c r="C160" s="172"/>
      <c r="D160" s="172"/>
    </row>
    <row r="161" spans="1:4" x14ac:dyDescent="0.2">
      <c r="A161" s="168" t="s">
        <v>682</v>
      </c>
      <c r="B161" s="171" t="s">
        <v>1413</v>
      </c>
      <c r="C161" s="172"/>
      <c r="D161" s="172"/>
    </row>
    <row r="162" spans="1:4" x14ac:dyDescent="0.2">
      <c r="A162" s="168" t="s">
        <v>683</v>
      </c>
      <c r="B162" s="171" t="s">
        <v>684</v>
      </c>
      <c r="C162" s="172"/>
      <c r="D162" s="172"/>
    </row>
    <row r="163" spans="1:4" x14ac:dyDescent="0.2">
      <c r="A163" s="168" t="s">
        <v>685</v>
      </c>
      <c r="B163" s="171" t="s">
        <v>686</v>
      </c>
      <c r="C163" s="172"/>
      <c r="D163" s="172"/>
    </row>
    <row r="164" spans="1:4" x14ac:dyDescent="0.2">
      <c r="A164" s="168" t="s">
        <v>687</v>
      </c>
      <c r="B164" s="171" t="s">
        <v>689</v>
      </c>
      <c r="C164" s="172"/>
      <c r="D164" s="172"/>
    </row>
    <row r="165" spans="1:4" x14ac:dyDescent="0.2">
      <c r="A165" s="168" t="s">
        <v>688</v>
      </c>
      <c r="B165" s="171" t="s">
        <v>690</v>
      </c>
      <c r="C165" s="172"/>
      <c r="D165" s="172"/>
    </row>
    <row r="166" spans="1:4" x14ac:dyDescent="0.2">
      <c r="A166" s="168" t="s">
        <v>691</v>
      </c>
      <c r="B166" s="171" t="s">
        <v>692</v>
      </c>
      <c r="C166" s="172"/>
      <c r="D166" s="172"/>
    </row>
    <row r="167" spans="1:4" x14ac:dyDescent="0.2">
      <c r="A167" s="168" t="s">
        <v>693</v>
      </c>
      <c r="B167" s="171" t="s">
        <v>694</v>
      </c>
      <c r="C167" s="172"/>
      <c r="D167" s="172"/>
    </row>
    <row r="168" spans="1:4" x14ac:dyDescent="0.2">
      <c r="A168" s="168" t="s">
        <v>695</v>
      </c>
      <c r="B168" s="171" t="s">
        <v>696</v>
      </c>
      <c r="C168" s="172"/>
      <c r="D168" s="172"/>
    </row>
    <row r="169" spans="1:4" x14ac:dyDescent="0.2">
      <c r="A169" s="168" t="s">
        <v>697</v>
      </c>
      <c r="B169" s="171" t="s">
        <v>698</v>
      </c>
      <c r="C169" s="172"/>
      <c r="D169" s="172"/>
    </row>
    <row r="170" spans="1:4" x14ac:dyDescent="0.2">
      <c r="A170" s="168" t="s">
        <v>701</v>
      </c>
      <c r="B170" s="171" t="s">
        <v>699</v>
      </c>
      <c r="C170" s="172"/>
      <c r="D170" s="172"/>
    </row>
    <row r="171" spans="1:4" x14ac:dyDescent="0.2">
      <c r="A171" s="168" t="s">
        <v>702</v>
      </c>
      <c r="B171" s="171" t="s">
        <v>703</v>
      </c>
      <c r="C171" s="172"/>
      <c r="D171" s="172"/>
    </row>
    <row r="172" spans="1:4" x14ac:dyDescent="0.2">
      <c r="A172" s="168" t="s">
        <v>700</v>
      </c>
      <c r="B172" s="171" t="s">
        <v>704</v>
      </c>
      <c r="C172" s="172"/>
      <c r="D172" s="172"/>
    </row>
    <row r="173" spans="1:4" x14ac:dyDescent="0.2">
      <c r="A173" s="168" t="s">
        <v>705</v>
      </c>
      <c r="B173" s="171" t="s">
        <v>706</v>
      </c>
      <c r="C173" s="172"/>
      <c r="D173" s="172"/>
    </row>
    <row r="174" spans="1:4" x14ac:dyDescent="0.2">
      <c r="A174" s="168" t="s">
        <v>707</v>
      </c>
      <c r="B174" s="171" t="s">
        <v>708</v>
      </c>
      <c r="C174" s="172"/>
      <c r="D174" s="172"/>
    </row>
    <row r="175" spans="1:4" x14ac:dyDescent="0.2">
      <c r="A175" s="168" t="s">
        <v>709</v>
      </c>
      <c r="B175" s="171" t="s">
        <v>713</v>
      </c>
      <c r="C175" s="172"/>
      <c r="D175" s="172"/>
    </row>
    <row r="176" spans="1:4" x14ac:dyDescent="0.2">
      <c r="A176" s="168" t="s">
        <v>710</v>
      </c>
      <c r="B176" s="171" t="s">
        <v>714</v>
      </c>
      <c r="C176" s="172"/>
      <c r="D176" s="172"/>
    </row>
    <row r="177" spans="1:4" x14ac:dyDescent="0.2">
      <c r="A177" s="168" t="s">
        <v>711</v>
      </c>
      <c r="B177" s="171" t="s">
        <v>715</v>
      </c>
      <c r="C177" s="172"/>
      <c r="D177" s="172"/>
    </row>
    <row r="178" spans="1:4" x14ac:dyDescent="0.2">
      <c r="A178" s="168" t="s">
        <v>712</v>
      </c>
      <c r="B178" s="171" t="s">
        <v>716</v>
      </c>
      <c r="C178" s="172"/>
      <c r="D178" s="172"/>
    </row>
    <row r="179" spans="1:4" x14ac:dyDescent="0.2">
      <c r="A179" s="168" t="s">
        <v>903</v>
      </c>
      <c r="B179" s="171" t="s">
        <v>1252</v>
      </c>
      <c r="C179" s="172"/>
      <c r="D179" s="172"/>
    </row>
    <row r="180" spans="1:4" x14ac:dyDescent="0.2">
      <c r="A180" s="168" t="s">
        <v>904</v>
      </c>
      <c r="B180" s="171" t="s">
        <v>1253</v>
      </c>
      <c r="C180" s="172"/>
      <c r="D180" s="172"/>
    </row>
    <row r="181" spans="1:4" x14ac:dyDescent="0.2">
      <c r="A181" s="168" t="s">
        <v>717</v>
      </c>
      <c r="B181" s="171" t="s">
        <v>718</v>
      </c>
      <c r="C181" s="172"/>
      <c r="D181" s="172"/>
    </row>
    <row r="182" spans="1:4" x14ac:dyDescent="0.2">
      <c r="A182" s="168" t="s">
        <v>902</v>
      </c>
      <c r="B182" s="171" t="s">
        <v>1254</v>
      </c>
      <c r="C182" s="172"/>
      <c r="D182" s="172"/>
    </row>
    <row r="183" spans="1:4" x14ac:dyDescent="0.2">
      <c r="A183" s="168" t="s">
        <v>719</v>
      </c>
      <c r="B183" s="171" t="s">
        <v>720</v>
      </c>
      <c r="C183" s="172"/>
      <c r="D183" s="172"/>
    </row>
    <row r="184" spans="1:4" x14ac:dyDescent="0.2">
      <c r="A184" s="168" t="s">
        <v>899</v>
      </c>
      <c r="B184" s="171" t="s">
        <v>721</v>
      </c>
      <c r="C184" s="172"/>
      <c r="D184" s="172"/>
    </row>
    <row r="185" spans="1:4" x14ac:dyDescent="0.2">
      <c r="A185" s="168" t="s">
        <v>898</v>
      </c>
      <c r="B185" s="171" t="s">
        <v>758</v>
      </c>
      <c r="C185" s="172"/>
      <c r="D185" s="172"/>
    </row>
    <row r="186" spans="1:4" x14ac:dyDescent="0.2">
      <c r="A186" s="168" t="s">
        <v>722</v>
      </c>
      <c r="B186" s="171" t="s">
        <v>723</v>
      </c>
      <c r="C186" s="172"/>
      <c r="D186" s="172"/>
    </row>
    <row r="187" spans="1:4" x14ac:dyDescent="0.2">
      <c r="A187" s="168" t="s">
        <v>724</v>
      </c>
      <c r="B187" s="171" t="s">
        <v>725</v>
      </c>
      <c r="C187" s="172"/>
      <c r="D187" s="172"/>
    </row>
    <row r="188" spans="1:4" x14ac:dyDescent="0.2">
      <c r="A188" s="168" t="s">
        <v>726</v>
      </c>
      <c r="B188" s="171" t="s">
        <v>730</v>
      </c>
      <c r="C188" s="172"/>
      <c r="D188" s="172"/>
    </row>
    <row r="189" spans="1:4" x14ac:dyDescent="0.2">
      <c r="A189" s="168" t="s">
        <v>727</v>
      </c>
      <c r="B189" s="171" t="s">
        <v>731</v>
      </c>
      <c r="C189" s="172"/>
      <c r="D189" s="172"/>
    </row>
    <row r="190" spans="1:4" x14ac:dyDescent="0.2">
      <c r="A190" s="168" t="s">
        <v>728</v>
      </c>
      <c r="B190" s="171" t="s">
        <v>732</v>
      </c>
      <c r="C190" s="172"/>
      <c r="D190" s="172"/>
    </row>
    <row r="191" spans="1:4" x14ac:dyDescent="0.2">
      <c r="A191" s="168" t="s">
        <v>729</v>
      </c>
      <c r="B191" s="171" t="s">
        <v>733</v>
      </c>
      <c r="C191" s="172"/>
      <c r="D191" s="172"/>
    </row>
    <row r="192" spans="1:4" x14ac:dyDescent="0.2">
      <c r="A192" s="168" t="s">
        <v>734</v>
      </c>
      <c r="B192" s="171" t="s">
        <v>735</v>
      </c>
      <c r="C192" s="172"/>
      <c r="D192" s="172"/>
    </row>
    <row r="193" spans="1:4" x14ac:dyDescent="0.2">
      <c r="A193" s="168" t="s">
        <v>736</v>
      </c>
      <c r="B193" s="171" t="s">
        <v>737</v>
      </c>
      <c r="C193" s="172"/>
      <c r="D193" s="172"/>
    </row>
    <row r="194" spans="1:4" x14ac:dyDescent="0.2">
      <c r="A194" s="168" t="s">
        <v>738</v>
      </c>
      <c r="B194" s="171" t="s">
        <v>739</v>
      </c>
      <c r="C194" s="172"/>
      <c r="D194" s="172"/>
    </row>
    <row r="195" spans="1:4" x14ac:dyDescent="0.2">
      <c r="A195" s="168" t="s">
        <v>740</v>
      </c>
      <c r="B195" s="171" t="s">
        <v>741</v>
      </c>
      <c r="C195" s="172"/>
      <c r="D195" s="172"/>
    </row>
    <row r="196" spans="1:4" x14ac:dyDescent="0.2">
      <c r="A196" s="168" t="s">
        <v>742</v>
      </c>
      <c r="B196" s="171" t="s">
        <v>743</v>
      </c>
      <c r="C196" s="172"/>
      <c r="D196" s="172"/>
    </row>
    <row r="197" spans="1:4" x14ac:dyDescent="0.2">
      <c r="A197" s="168" t="s">
        <v>744</v>
      </c>
      <c r="B197" s="171" t="s">
        <v>745</v>
      </c>
      <c r="C197" s="172"/>
      <c r="D197" s="172"/>
    </row>
    <row r="198" spans="1:4" x14ac:dyDescent="0.2">
      <c r="A198" s="168" t="s">
        <v>746</v>
      </c>
      <c r="B198" s="171" t="s">
        <v>747</v>
      </c>
      <c r="C198" s="172"/>
      <c r="D198" s="172"/>
    </row>
    <row r="199" spans="1:4" x14ac:dyDescent="0.2">
      <c r="A199" s="168" t="s">
        <v>748</v>
      </c>
      <c r="B199" s="171" t="s">
        <v>749</v>
      </c>
      <c r="C199" s="172"/>
      <c r="D199" s="172"/>
    </row>
    <row r="200" spans="1:4" x14ac:dyDescent="0.2">
      <c r="A200" s="168" t="s">
        <v>750</v>
      </c>
      <c r="B200" s="171" t="s">
        <v>751</v>
      </c>
      <c r="C200" s="172"/>
      <c r="D200" s="172"/>
    </row>
    <row r="201" spans="1:4" x14ac:dyDescent="0.2">
      <c r="A201" s="168" t="s">
        <v>752</v>
      </c>
      <c r="B201" s="171" t="s">
        <v>753</v>
      </c>
      <c r="C201" s="172"/>
      <c r="D201" s="172"/>
    </row>
    <row r="202" spans="1:4" x14ac:dyDescent="0.2">
      <c r="A202" s="168" t="s">
        <v>754</v>
      </c>
      <c r="B202" s="171" t="s">
        <v>755</v>
      </c>
      <c r="C202" s="172"/>
      <c r="D202" s="172"/>
    </row>
    <row r="203" spans="1:4" x14ac:dyDescent="0.2">
      <c r="A203" s="168" t="s">
        <v>756</v>
      </c>
      <c r="B203" s="171" t="s">
        <v>757</v>
      </c>
      <c r="C203" s="172"/>
      <c r="D203" s="172"/>
    </row>
    <row r="204" spans="1:4" x14ac:dyDescent="0.2">
      <c r="A204" s="168" t="s">
        <v>759</v>
      </c>
      <c r="B204" s="171" t="s">
        <v>760</v>
      </c>
      <c r="C204" s="172"/>
      <c r="D204" s="172"/>
    </row>
    <row r="205" spans="1:4" x14ac:dyDescent="0.2">
      <c r="A205" s="168" t="s">
        <v>761</v>
      </c>
      <c r="B205" s="171" t="s">
        <v>762</v>
      </c>
      <c r="C205" s="172"/>
      <c r="D205" s="172"/>
    </row>
    <row r="206" spans="1:4" x14ac:dyDescent="0.2">
      <c r="A206" s="168" t="s">
        <v>763</v>
      </c>
      <c r="B206" s="171" t="s">
        <v>764</v>
      </c>
      <c r="C206" s="172"/>
      <c r="D206" s="172"/>
    </row>
    <row r="207" spans="1:4" x14ac:dyDescent="0.2">
      <c r="A207" s="168" t="s">
        <v>765</v>
      </c>
      <c r="B207" s="171" t="s">
        <v>766</v>
      </c>
      <c r="C207" s="172"/>
      <c r="D207" s="172"/>
    </row>
    <row r="208" spans="1:4" x14ac:dyDescent="0.2">
      <c r="A208" s="168" t="s">
        <v>767</v>
      </c>
      <c r="B208" s="171" t="s">
        <v>768</v>
      </c>
      <c r="C208" s="172"/>
      <c r="D208" s="172"/>
    </row>
    <row r="209" spans="1:4" x14ac:dyDescent="0.2">
      <c r="A209" s="168" t="s">
        <v>769</v>
      </c>
      <c r="B209" s="171" t="s">
        <v>770</v>
      </c>
      <c r="C209" s="172"/>
      <c r="D209" s="172"/>
    </row>
    <row r="210" spans="1:4" x14ac:dyDescent="0.2">
      <c r="A210" s="168" t="s">
        <v>771</v>
      </c>
      <c r="B210" s="171" t="s">
        <v>772</v>
      </c>
      <c r="C210" s="172"/>
      <c r="D210" s="172"/>
    </row>
    <row r="211" spans="1:4" x14ac:dyDescent="0.2">
      <c r="A211" s="168" t="s">
        <v>773</v>
      </c>
      <c r="B211" s="171" t="s">
        <v>774</v>
      </c>
      <c r="C211" s="172"/>
      <c r="D211" s="172"/>
    </row>
    <row r="212" spans="1:4" x14ac:dyDescent="0.2">
      <c r="A212" s="168" t="s">
        <v>775</v>
      </c>
      <c r="B212" s="171" t="s">
        <v>776</v>
      </c>
      <c r="C212" s="172"/>
      <c r="D212" s="172"/>
    </row>
    <row r="213" spans="1:4" x14ac:dyDescent="0.2">
      <c r="A213" s="168" t="s">
        <v>777</v>
      </c>
      <c r="B213" s="171" t="s">
        <v>778</v>
      </c>
      <c r="C213" s="172"/>
      <c r="D213" s="172"/>
    </row>
    <row r="214" spans="1:4" x14ac:dyDescent="0.2">
      <c r="A214" s="168" t="s">
        <v>779</v>
      </c>
      <c r="B214" s="171" t="s">
        <v>780</v>
      </c>
      <c r="C214" s="172"/>
      <c r="D214" s="172"/>
    </row>
    <row r="215" spans="1:4" x14ac:dyDescent="0.2">
      <c r="A215" s="168" t="s">
        <v>781</v>
      </c>
      <c r="B215" s="171" t="s">
        <v>782</v>
      </c>
      <c r="C215" s="172"/>
      <c r="D215" s="172"/>
    </row>
    <row r="216" spans="1:4" x14ac:dyDescent="0.2">
      <c r="A216" s="168" t="s">
        <v>783</v>
      </c>
      <c r="B216" s="171" t="s">
        <v>784</v>
      </c>
      <c r="C216" s="172">
        <v>44443</v>
      </c>
      <c r="D216" s="172"/>
    </row>
    <row r="217" spans="1:4" x14ac:dyDescent="0.2">
      <c r="A217" s="168" t="s">
        <v>785</v>
      </c>
      <c r="B217" s="171" t="s">
        <v>786</v>
      </c>
      <c r="C217" s="172"/>
      <c r="D217" s="172"/>
    </row>
    <row r="218" spans="1:4" x14ac:dyDescent="0.2">
      <c r="A218" s="168" t="s">
        <v>787</v>
      </c>
      <c r="B218" s="171" t="s">
        <v>788</v>
      </c>
      <c r="C218" s="172">
        <v>95000</v>
      </c>
      <c r="D218" s="172"/>
    </row>
    <row r="219" spans="1:4" x14ac:dyDescent="0.2">
      <c r="A219" s="168" t="s">
        <v>789</v>
      </c>
      <c r="B219" s="171" t="s">
        <v>790</v>
      </c>
      <c r="C219" s="172"/>
      <c r="D219" s="172"/>
    </row>
    <row r="220" spans="1:4" x14ac:dyDescent="0.2">
      <c r="A220" s="168" t="s">
        <v>791</v>
      </c>
      <c r="B220" s="171" t="s">
        <v>792</v>
      </c>
      <c r="C220" s="172"/>
      <c r="D220" s="172"/>
    </row>
    <row r="221" spans="1:4" x14ac:dyDescent="0.2">
      <c r="A221" s="168" t="s">
        <v>793</v>
      </c>
      <c r="B221" s="171" t="s">
        <v>794</v>
      </c>
      <c r="C221" s="172"/>
      <c r="D221" s="172"/>
    </row>
    <row r="222" spans="1:4" x14ac:dyDescent="0.2">
      <c r="A222" s="168" t="s">
        <v>795</v>
      </c>
      <c r="B222" s="171" t="s">
        <v>796</v>
      </c>
      <c r="C222" s="172"/>
      <c r="D222" s="172"/>
    </row>
    <row r="223" spans="1:4" x14ac:dyDescent="0.2">
      <c r="A223" s="168" t="s">
        <v>797</v>
      </c>
      <c r="B223" s="171" t="s">
        <v>798</v>
      </c>
      <c r="C223" s="172"/>
      <c r="D223" s="172"/>
    </row>
    <row r="224" spans="1:4" x14ac:dyDescent="0.2">
      <c r="A224" s="168" t="s">
        <v>799</v>
      </c>
      <c r="B224" s="171" t="s">
        <v>800</v>
      </c>
      <c r="C224" s="172"/>
      <c r="D224" s="172"/>
    </row>
    <row r="225" spans="1:4" x14ac:dyDescent="0.2">
      <c r="A225" s="168" t="s">
        <v>801</v>
      </c>
      <c r="B225" s="171" t="s">
        <v>802</v>
      </c>
      <c r="C225" s="172"/>
      <c r="D225" s="172"/>
    </row>
    <row r="226" spans="1:4" x14ac:dyDescent="0.2">
      <c r="A226" s="168" t="s">
        <v>803</v>
      </c>
      <c r="B226" s="171" t="s">
        <v>900</v>
      </c>
      <c r="C226" s="172"/>
      <c r="D226" s="172"/>
    </row>
    <row r="227" spans="1:4" x14ac:dyDescent="0.2">
      <c r="A227" s="168" t="s">
        <v>804</v>
      </c>
      <c r="B227" s="171" t="s">
        <v>805</v>
      </c>
      <c r="C227" s="172"/>
      <c r="D227" s="172"/>
    </row>
    <row r="228" spans="1:4" x14ac:dyDescent="0.2">
      <c r="A228" s="168" t="s">
        <v>806</v>
      </c>
      <c r="B228" s="171" t="s">
        <v>807</v>
      </c>
      <c r="C228" s="172"/>
      <c r="D228" s="172"/>
    </row>
    <row r="229" spans="1:4" x14ac:dyDescent="0.2">
      <c r="A229" s="168" t="s">
        <v>808</v>
      </c>
      <c r="B229" s="171" t="s">
        <v>809</v>
      </c>
      <c r="C229" s="172"/>
      <c r="D229" s="172"/>
    </row>
    <row r="230" spans="1:4" x14ac:dyDescent="0.2">
      <c r="A230" s="168" t="s">
        <v>810</v>
      </c>
      <c r="B230" s="171" t="s">
        <v>811</v>
      </c>
      <c r="C230" s="172"/>
      <c r="D230" s="172"/>
    </row>
    <row r="231" spans="1:4" x14ac:dyDescent="0.2">
      <c r="A231" s="168" t="s">
        <v>812</v>
      </c>
      <c r="B231" s="171" t="s">
        <v>813</v>
      </c>
      <c r="C231" s="172"/>
      <c r="D231" s="172"/>
    </row>
    <row r="232" spans="1:4" x14ac:dyDescent="0.2">
      <c r="A232" s="168" t="s">
        <v>814</v>
      </c>
      <c r="B232" s="171" t="s">
        <v>815</v>
      </c>
      <c r="C232" s="172"/>
      <c r="D232" s="172"/>
    </row>
    <row r="233" spans="1:4" x14ac:dyDescent="0.2">
      <c r="A233" s="168" t="s">
        <v>816</v>
      </c>
      <c r="B233" s="171" t="s">
        <v>1255</v>
      </c>
      <c r="C233" s="172"/>
      <c r="D233" s="172"/>
    </row>
    <row r="234" spans="1:4" x14ac:dyDescent="0.2">
      <c r="A234" s="168" t="s">
        <v>817</v>
      </c>
      <c r="B234" s="171" t="s">
        <v>1256</v>
      </c>
      <c r="C234" s="172"/>
      <c r="D234" s="172"/>
    </row>
    <row r="235" spans="1:4" x14ac:dyDescent="0.2">
      <c r="A235" s="168" t="s">
        <v>818</v>
      </c>
      <c r="B235" s="171" t="s">
        <v>1257</v>
      </c>
      <c r="C235" s="172"/>
      <c r="D235" s="172"/>
    </row>
    <row r="236" spans="1:4" x14ac:dyDescent="0.2">
      <c r="A236" s="168" t="s">
        <v>819</v>
      </c>
      <c r="B236" s="171" t="s">
        <v>1258</v>
      </c>
      <c r="C236" s="172"/>
      <c r="D236" s="172"/>
    </row>
    <row r="237" spans="1:4" x14ac:dyDescent="0.2">
      <c r="A237" s="168" t="s">
        <v>820</v>
      </c>
      <c r="B237" s="171" t="s">
        <v>1259</v>
      </c>
      <c r="C237" s="172"/>
      <c r="D237" s="172"/>
    </row>
    <row r="238" spans="1:4" x14ac:dyDescent="0.2">
      <c r="A238" s="168" t="s">
        <v>821</v>
      </c>
      <c r="B238" s="171" t="s">
        <v>822</v>
      </c>
      <c r="C238" s="172"/>
      <c r="D238" s="172"/>
    </row>
    <row r="239" spans="1:4" x14ac:dyDescent="0.2">
      <c r="A239" s="168" t="s">
        <v>1260</v>
      </c>
      <c r="B239" s="171" t="s">
        <v>1261</v>
      </c>
      <c r="C239" s="172"/>
      <c r="D239" s="172"/>
    </row>
    <row r="240" spans="1:4" x14ac:dyDescent="0.2">
      <c r="A240" s="168" t="s">
        <v>1262</v>
      </c>
      <c r="B240" s="171" t="s">
        <v>1263</v>
      </c>
      <c r="C240" s="172"/>
      <c r="D240" s="172"/>
    </row>
    <row r="241" spans="1:4" x14ac:dyDescent="0.2">
      <c r="A241" s="168" t="s">
        <v>1264</v>
      </c>
      <c r="B241" s="171" t="s">
        <v>1265</v>
      </c>
      <c r="C241" s="172"/>
      <c r="D241" s="172"/>
    </row>
    <row r="242" spans="1:4" x14ac:dyDescent="0.2">
      <c r="A242" s="168" t="s">
        <v>1266</v>
      </c>
      <c r="B242" s="171" t="s">
        <v>1267</v>
      </c>
      <c r="C242" s="172"/>
      <c r="D242" s="172"/>
    </row>
    <row r="243" spans="1:4" x14ac:dyDescent="0.2">
      <c r="A243" s="168" t="s">
        <v>1268</v>
      </c>
      <c r="B243" s="171" t="s">
        <v>1269</v>
      </c>
      <c r="C243" s="172"/>
      <c r="D243" s="172"/>
    </row>
    <row r="244" spans="1:4" x14ac:dyDescent="0.2">
      <c r="A244" s="168" t="s">
        <v>1270</v>
      </c>
      <c r="B244" s="171" t="s">
        <v>1271</v>
      </c>
      <c r="C244" s="172"/>
      <c r="D244" s="172"/>
    </row>
    <row r="245" spans="1:4" x14ac:dyDescent="0.2">
      <c r="A245" s="168" t="s">
        <v>1272</v>
      </c>
      <c r="B245" s="171" t="s">
        <v>1273</v>
      </c>
      <c r="C245" s="172"/>
      <c r="D245" s="172"/>
    </row>
    <row r="246" spans="1:4" x14ac:dyDescent="0.2">
      <c r="A246" s="168" t="s">
        <v>1274</v>
      </c>
      <c r="B246" s="171" t="s">
        <v>1275</v>
      </c>
      <c r="C246" s="172"/>
      <c r="D246" s="172"/>
    </row>
    <row r="247" spans="1:4" x14ac:dyDescent="0.2">
      <c r="A247" s="168" t="s">
        <v>1276</v>
      </c>
      <c r="B247" s="171" t="s">
        <v>1277</v>
      </c>
      <c r="C247" s="172"/>
      <c r="D247" s="172"/>
    </row>
    <row r="248" spans="1:4" x14ac:dyDescent="0.2">
      <c r="A248" s="168" t="s">
        <v>1278</v>
      </c>
      <c r="B248" s="171" t="s">
        <v>1279</v>
      </c>
      <c r="C248" s="172"/>
      <c r="D248" s="172"/>
    </row>
    <row r="249" spans="1:4" x14ac:dyDescent="0.2">
      <c r="A249" s="168" t="s">
        <v>906</v>
      </c>
      <c r="B249" s="171" t="s">
        <v>1280</v>
      </c>
      <c r="C249" s="172"/>
      <c r="D249" s="172"/>
    </row>
    <row r="250" spans="1:4" x14ac:dyDescent="0.2">
      <c r="A250" s="168" t="s">
        <v>907</v>
      </c>
      <c r="B250" s="171" t="s">
        <v>1281</v>
      </c>
      <c r="C250" s="172"/>
      <c r="D250" s="172"/>
    </row>
    <row r="251" spans="1:4" x14ac:dyDescent="0.2">
      <c r="A251" s="168" t="s">
        <v>823</v>
      </c>
      <c r="B251" s="171" t="s">
        <v>824</v>
      </c>
      <c r="C251" s="172"/>
      <c r="D251" s="172"/>
    </row>
    <row r="252" spans="1:4" x14ac:dyDescent="0.2">
      <c r="A252" s="168" t="s">
        <v>825</v>
      </c>
      <c r="B252" s="171" t="s">
        <v>826</v>
      </c>
      <c r="C252" s="172"/>
      <c r="D252" s="172"/>
    </row>
    <row r="253" spans="1:4" x14ac:dyDescent="0.2">
      <c r="A253" s="168" t="s">
        <v>905</v>
      </c>
      <c r="B253" s="171" t="s">
        <v>1282</v>
      </c>
      <c r="C253" s="172">
        <v>429197</v>
      </c>
      <c r="D253" s="172">
        <v>0</v>
      </c>
    </row>
    <row r="254" spans="1:4" x14ac:dyDescent="0.2">
      <c r="A254" s="199" t="s">
        <v>1446</v>
      </c>
      <c r="B254" s="171" t="s">
        <v>1447</v>
      </c>
      <c r="C254" s="172"/>
      <c r="D254" s="172"/>
    </row>
    <row r="255" spans="1:4" x14ac:dyDescent="0.2">
      <c r="A255" s="168" t="s">
        <v>1283</v>
      </c>
      <c r="B255" s="171" t="s">
        <v>1284</v>
      </c>
      <c r="C255" s="172"/>
      <c r="D255" s="172"/>
    </row>
    <row r="256" spans="1:4" x14ac:dyDescent="0.2">
      <c r="A256" s="168" t="s">
        <v>1285</v>
      </c>
      <c r="B256" s="171" t="s">
        <v>1286</v>
      </c>
      <c r="C256" s="172"/>
      <c r="D256" s="172"/>
    </row>
    <row r="257" spans="1:4" x14ac:dyDescent="0.2">
      <c r="A257" s="168" t="s">
        <v>1287</v>
      </c>
      <c r="B257" s="171" t="s">
        <v>1288</v>
      </c>
      <c r="C257" s="172"/>
      <c r="D257" s="172"/>
    </row>
    <row r="258" spans="1:4" x14ac:dyDescent="0.2">
      <c r="A258" s="168" t="s">
        <v>1289</v>
      </c>
      <c r="B258" s="171" t="s">
        <v>1290</v>
      </c>
      <c r="C258" s="172"/>
      <c r="D258" s="172"/>
    </row>
    <row r="259" spans="1:4" x14ac:dyDescent="0.2">
      <c r="A259" s="168" t="s">
        <v>828</v>
      </c>
      <c r="B259" s="171" t="s">
        <v>827</v>
      </c>
      <c r="C259" s="172">
        <v>60000</v>
      </c>
      <c r="D259" s="172"/>
    </row>
    <row r="260" spans="1:4" x14ac:dyDescent="0.2">
      <c r="A260" s="168" t="s">
        <v>829</v>
      </c>
      <c r="B260" s="171" t="s">
        <v>549</v>
      </c>
      <c r="C260" s="172"/>
      <c r="D260" s="172"/>
    </row>
    <row r="261" spans="1:4" x14ac:dyDescent="0.2">
      <c r="A261" s="168" t="s">
        <v>830</v>
      </c>
      <c r="B261" s="171" t="s">
        <v>831</v>
      </c>
      <c r="C261" s="172"/>
      <c r="D261" s="172"/>
    </row>
    <row r="262" spans="1:4" x14ac:dyDescent="0.2">
      <c r="A262" s="168" t="s">
        <v>832</v>
      </c>
      <c r="B262" s="171" t="s">
        <v>833</v>
      </c>
      <c r="C262" s="172"/>
      <c r="D262" s="172"/>
    </row>
    <row r="263" spans="1:4" x14ac:dyDescent="0.2">
      <c r="A263" s="168" t="s">
        <v>834</v>
      </c>
      <c r="B263" s="171" t="s">
        <v>835</v>
      </c>
      <c r="C263" s="172"/>
      <c r="D263" s="172"/>
    </row>
    <row r="264" spans="1:4" x14ac:dyDescent="0.2">
      <c r="A264" s="168" t="s">
        <v>901</v>
      </c>
      <c r="B264" s="171" t="s">
        <v>1291</v>
      </c>
      <c r="C264" s="172"/>
      <c r="D264" s="172"/>
    </row>
    <row r="265" spans="1:4" x14ac:dyDescent="0.2">
      <c r="A265" s="168" t="s">
        <v>836</v>
      </c>
      <c r="B265" s="171" t="s">
        <v>837</v>
      </c>
      <c r="C265" s="172"/>
      <c r="D265" s="172"/>
    </row>
    <row r="266" spans="1:4" x14ac:dyDescent="0.2">
      <c r="A266" s="168" t="s">
        <v>1292</v>
      </c>
      <c r="B266" s="171" t="s">
        <v>1293</v>
      </c>
      <c r="C266" s="172"/>
      <c r="D266" s="172"/>
    </row>
    <row r="267" spans="1:4" x14ac:dyDescent="0.2">
      <c r="A267" s="168" t="s">
        <v>1294</v>
      </c>
      <c r="B267" s="171" t="s">
        <v>1295</v>
      </c>
      <c r="C267" s="172"/>
      <c r="D267" s="172"/>
    </row>
    <row r="268" spans="1:4" x14ac:dyDescent="0.2">
      <c r="A268" s="168" t="s">
        <v>1296</v>
      </c>
      <c r="B268" s="171" t="s">
        <v>1297</v>
      </c>
      <c r="C268" s="172"/>
      <c r="D268" s="172"/>
    </row>
    <row r="269" spans="1:4" x14ac:dyDescent="0.2">
      <c r="A269" s="168" t="s">
        <v>1298</v>
      </c>
      <c r="B269" s="171" t="s">
        <v>1299</v>
      </c>
      <c r="C269" s="172"/>
      <c r="D269" s="172"/>
    </row>
    <row r="270" spans="1:4" x14ac:dyDescent="0.2">
      <c r="A270" s="168" t="s">
        <v>1300</v>
      </c>
      <c r="B270" s="171" t="s">
        <v>1301</v>
      </c>
      <c r="C270" s="172"/>
      <c r="D270" s="172"/>
    </row>
    <row r="271" spans="1:4" x14ac:dyDescent="0.2">
      <c r="A271" s="168" t="s">
        <v>1302</v>
      </c>
      <c r="B271" s="171" t="s">
        <v>1303</v>
      </c>
      <c r="C271" s="172"/>
      <c r="D271" s="172"/>
    </row>
    <row r="272" spans="1:4" x14ac:dyDescent="0.2">
      <c r="A272" s="199" t="s">
        <v>1448</v>
      </c>
      <c r="B272" s="171" t="s">
        <v>1449</v>
      </c>
      <c r="C272" s="172"/>
      <c r="D272" s="172"/>
    </row>
    <row r="273" spans="1:4" x14ac:dyDescent="0.2">
      <c r="A273" s="199" t="s">
        <v>1304</v>
      </c>
      <c r="B273" s="171" t="s">
        <v>1450</v>
      </c>
      <c r="C273" s="172"/>
      <c r="D273" s="172"/>
    </row>
    <row r="274" spans="1:4" x14ac:dyDescent="0.2">
      <c r="A274" s="168" t="s">
        <v>838</v>
      </c>
      <c r="B274" s="171" t="s">
        <v>839</v>
      </c>
      <c r="C274" s="172"/>
      <c r="D274" s="172"/>
    </row>
    <row r="275" spans="1:4" x14ac:dyDescent="0.2">
      <c r="A275" s="168" t="s">
        <v>1305</v>
      </c>
      <c r="B275" s="171" t="s">
        <v>1306</v>
      </c>
      <c r="C275" s="172"/>
      <c r="D275" s="172"/>
    </row>
    <row r="276" spans="1:4" x14ac:dyDescent="0.2">
      <c r="A276" s="168" t="s">
        <v>840</v>
      </c>
      <c r="B276" s="171" t="s">
        <v>1414</v>
      </c>
      <c r="C276" s="172"/>
      <c r="D276" s="172"/>
    </row>
    <row r="277" spans="1:4" x14ac:dyDescent="0.2">
      <c r="A277" s="168" t="s">
        <v>841</v>
      </c>
      <c r="B277" s="171" t="s">
        <v>842</v>
      </c>
      <c r="C277" s="172"/>
      <c r="D277" s="172"/>
    </row>
    <row r="278" spans="1:4" x14ac:dyDescent="0.2">
      <c r="A278" s="168" t="s">
        <v>843</v>
      </c>
      <c r="B278" s="171" t="s">
        <v>844</v>
      </c>
      <c r="C278" s="172"/>
      <c r="D278" s="172"/>
    </row>
    <row r="279" spans="1:4" x14ac:dyDescent="0.2">
      <c r="A279" s="168" t="s">
        <v>1307</v>
      </c>
      <c r="B279" s="171" t="s">
        <v>1308</v>
      </c>
      <c r="C279" s="172"/>
      <c r="D279" s="172"/>
    </row>
    <row r="280" spans="1:4" x14ac:dyDescent="0.2">
      <c r="A280" s="168" t="s">
        <v>1309</v>
      </c>
      <c r="B280" s="171" t="s">
        <v>846</v>
      </c>
      <c r="C280" s="172"/>
      <c r="D280" s="172"/>
    </row>
    <row r="281" spans="1:4" x14ac:dyDescent="0.2">
      <c r="A281" s="168" t="s">
        <v>845</v>
      </c>
      <c r="B281" s="171" t="s">
        <v>1310</v>
      </c>
      <c r="C281" s="172"/>
      <c r="D281" s="172"/>
    </row>
    <row r="282" spans="1:4" x14ac:dyDescent="0.2">
      <c r="A282" s="168" t="s">
        <v>847</v>
      </c>
      <c r="B282" s="171" t="s">
        <v>1311</v>
      </c>
      <c r="C282" s="172"/>
      <c r="D282" s="172"/>
    </row>
    <row r="283" spans="1:4" x14ac:dyDescent="0.2">
      <c r="A283" s="168" t="s">
        <v>1312</v>
      </c>
      <c r="B283" s="171" t="s">
        <v>1313</v>
      </c>
      <c r="C283" s="172"/>
      <c r="D283" s="172"/>
    </row>
    <row r="284" spans="1:4" x14ac:dyDescent="0.2">
      <c r="A284" s="168" t="s">
        <v>849</v>
      </c>
      <c r="B284" s="171" t="s">
        <v>842</v>
      </c>
      <c r="C284" s="172"/>
      <c r="D284" s="172"/>
    </row>
    <row r="285" spans="1:4" x14ac:dyDescent="0.2">
      <c r="A285" s="168" t="s">
        <v>1314</v>
      </c>
      <c r="B285" s="171" t="s">
        <v>1315</v>
      </c>
      <c r="C285" s="172"/>
      <c r="D285" s="172"/>
    </row>
    <row r="286" spans="1:4" x14ac:dyDescent="0.2">
      <c r="A286" s="168" t="s">
        <v>1316</v>
      </c>
      <c r="B286" s="171" t="s">
        <v>1317</v>
      </c>
      <c r="C286" s="172"/>
      <c r="D286" s="172"/>
    </row>
    <row r="287" spans="1:4" x14ac:dyDescent="0.2">
      <c r="A287" s="168" t="s">
        <v>1318</v>
      </c>
      <c r="B287" s="171" t="s">
        <v>1319</v>
      </c>
      <c r="C287" s="172"/>
      <c r="D287" s="172"/>
    </row>
    <row r="288" spans="1:4" x14ac:dyDescent="0.2">
      <c r="A288" s="168" t="s">
        <v>1320</v>
      </c>
      <c r="B288" s="171" t="s">
        <v>1249</v>
      </c>
      <c r="C288" s="172"/>
      <c r="D288" s="172"/>
    </row>
    <row r="289" spans="1:4" x14ac:dyDescent="0.2">
      <c r="A289" s="168" t="s">
        <v>1321</v>
      </c>
      <c r="B289" s="171" t="s">
        <v>1322</v>
      </c>
      <c r="C289" s="172"/>
      <c r="D289" s="172"/>
    </row>
    <row r="290" spans="1:4" x14ac:dyDescent="0.2">
      <c r="A290" s="168" t="s">
        <v>1323</v>
      </c>
      <c r="B290" s="171" t="s">
        <v>1324</v>
      </c>
      <c r="C290" s="172"/>
      <c r="D290" s="172"/>
    </row>
    <row r="291" spans="1:4" x14ac:dyDescent="0.2">
      <c r="A291" s="168" t="s">
        <v>850</v>
      </c>
      <c r="B291" s="171" t="s">
        <v>851</v>
      </c>
      <c r="C291" s="172"/>
      <c r="D291" s="172"/>
    </row>
    <row r="292" spans="1:4" x14ac:dyDescent="0.2">
      <c r="A292" s="168" t="s">
        <v>1325</v>
      </c>
      <c r="B292" s="171" t="s">
        <v>1328</v>
      </c>
      <c r="C292" s="172"/>
      <c r="D292" s="172"/>
    </row>
    <row r="293" spans="1:4" x14ac:dyDescent="0.2">
      <c r="A293" s="168" t="s">
        <v>1326</v>
      </c>
      <c r="B293" s="171" t="s">
        <v>1327</v>
      </c>
      <c r="C293" s="172"/>
      <c r="D293" s="172"/>
    </row>
    <row r="294" spans="1:4" x14ac:dyDescent="0.2">
      <c r="A294" s="168" t="s">
        <v>853</v>
      </c>
      <c r="B294" s="171" t="s">
        <v>852</v>
      </c>
      <c r="C294" s="172"/>
      <c r="D294" s="172"/>
    </row>
    <row r="295" spans="1:4" x14ac:dyDescent="0.2">
      <c r="A295" s="168" t="s">
        <v>854</v>
      </c>
      <c r="B295" s="171" t="s">
        <v>848</v>
      </c>
      <c r="C295" s="172"/>
      <c r="D295" s="172"/>
    </row>
    <row r="296" spans="1:4" x14ac:dyDescent="0.2">
      <c r="A296" s="168" t="s">
        <v>855</v>
      </c>
      <c r="B296" s="171" t="s">
        <v>1329</v>
      </c>
      <c r="C296" s="172"/>
      <c r="D296" s="172"/>
    </row>
    <row r="297" spans="1:4" x14ac:dyDescent="0.2">
      <c r="A297" s="168" t="s">
        <v>1330</v>
      </c>
      <c r="B297" s="171" t="s">
        <v>1331</v>
      </c>
      <c r="C297" s="172"/>
      <c r="D297" s="172"/>
    </row>
    <row r="298" spans="1:4" x14ac:dyDescent="0.2">
      <c r="A298" s="168" t="s">
        <v>1332</v>
      </c>
      <c r="B298" s="171" t="s">
        <v>1333</v>
      </c>
      <c r="C298" s="172"/>
      <c r="D298" s="172"/>
    </row>
    <row r="299" spans="1:4" x14ac:dyDescent="0.2">
      <c r="A299" s="168" t="s">
        <v>856</v>
      </c>
      <c r="B299" s="171" t="s">
        <v>1334</v>
      </c>
      <c r="C299" s="172"/>
      <c r="D299" s="172"/>
    </row>
    <row r="300" spans="1:4" x14ac:dyDescent="0.2">
      <c r="A300" s="168" t="s">
        <v>1335</v>
      </c>
      <c r="B300" s="171" t="s">
        <v>1336</v>
      </c>
      <c r="C300" s="172"/>
      <c r="D300" s="172"/>
    </row>
    <row r="301" spans="1:4" x14ac:dyDescent="0.2">
      <c r="A301" s="168" t="s">
        <v>1337</v>
      </c>
      <c r="B301" s="171" t="s">
        <v>1340</v>
      </c>
      <c r="C301" s="172"/>
      <c r="D301" s="172"/>
    </row>
    <row r="302" spans="1:4" x14ac:dyDescent="0.2">
      <c r="A302" s="168" t="s">
        <v>1338</v>
      </c>
      <c r="B302" s="171" t="s">
        <v>1341</v>
      </c>
      <c r="C302" s="172"/>
      <c r="D302" s="172"/>
    </row>
    <row r="303" spans="1:4" x14ac:dyDescent="0.2">
      <c r="A303" s="168" t="s">
        <v>1339</v>
      </c>
      <c r="B303" s="171" t="s">
        <v>1342</v>
      </c>
      <c r="C303" s="172"/>
      <c r="D303" s="172"/>
    </row>
    <row r="304" spans="1:4" x14ac:dyDescent="0.2">
      <c r="A304" s="168" t="s">
        <v>1343</v>
      </c>
      <c r="B304" s="171" t="s">
        <v>1351</v>
      </c>
      <c r="C304" s="172"/>
      <c r="D304" s="172"/>
    </row>
    <row r="305" spans="1:4" x14ac:dyDescent="0.2">
      <c r="A305" s="168" t="s">
        <v>1344</v>
      </c>
      <c r="B305" s="171" t="s">
        <v>1352</v>
      </c>
      <c r="C305" s="172"/>
      <c r="D305" s="172"/>
    </row>
    <row r="306" spans="1:4" x14ac:dyDescent="0.2">
      <c r="A306" s="168" t="s">
        <v>1345</v>
      </c>
      <c r="B306" s="171" t="s">
        <v>1353</v>
      </c>
      <c r="C306" s="172"/>
      <c r="D306" s="172"/>
    </row>
    <row r="307" spans="1:4" x14ac:dyDescent="0.2">
      <c r="A307" s="168" t="s">
        <v>1346</v>
      </c>
      <c r="B307" s="171" t="s">
        <v>1354</v>
      </c>
      <c r="C307" s="172"/>
      <c r="D307" s="172"/>
    </row>
    <row r="308" spans="1:4" x14ac:dyDescent="0.2">
      <c r="A308" s="168" t="s">
        <v>1347</v>
      </c>
      <c r="B308" s="171" t="s">
        <v>1355</v>
      </c>
      <c r="C308" s="172"/>
      <c r="D308" s="172"/>
    </row>
    <row r="309" spans="1:4" x14ac:dyDescent="0.2">
      <c r="A309" s="168" t="s">
        <v>1348</v>
      </c>
      <c r="B309" s="171" t="s">
        <v>1356</v>
      </c>
      <c r="C309" s="172"/>
      <c r="D309" s="172"/>
    </row>
    <row r="310" spans="1:4" x14ac:dyDescent="0.2">
      <c r="A310" s="168" t="s">
        <v>1349</v>
      </c>
      <c r="B310" s="171" t="s">
        <v>1357</v>
      </c>
      <c r="C310" s="172"/>
      <c r="D310" s="172"/>
    </row>
    <row r="311" spans="1:4" x14ac:dyDescent="0.2">
      <c r="A311" s="168" t="s">
        <v>1350</v>
      </c>
      <c r="B311" s="171" t="s">
        <v>1358</v>
      </c>
      <c r="C311" s="172"/>
      <c r="D311" s="172"/>
    </row>
    <row r="312" spans="1:4" x14ac:dyDescent="0.2">
      <c r="A312" s="168" t="s">
        <v>1359</v>
      </c>
      <c r="B312" s="171" t="s">
        <v>1361</v>
      </c>
      <c r="C312" s="172"/>
      <c r="D312" s="172"/>
    </row>
    <row r="313" spans="1:4" x14ac:dyDescent="0.2">
      <c r="A313" s="168" t="s">
        <v>1360</v>
      </c>
      <c r="B313" s="171" t="s">
        <v>1362</v>
      </c>
      <c r="C313" s="172"/>
      <c r="D313" s="172"/>
    </row>
    <row r="314" spans="1:4" x14ac:dyDescent="0.2">
      <c r="A314" s="168" t="s">
        <v>857</v>
      </c>
      <c r="B314" s="171" t="s">
        <v>1365</v>
      </c>
      <c r="C314" s="172"/>
      <c r="D314" s="172"/>
    </row>
    <row r="315" spans="1:4" x14ac:dyDescent="0.2">
      <c r="A315" s="168" t="s">
        <v>858</v>
      </c>
      <c r="B315" s="171" t="s">
        <v>1364</v>
      </c>
      <c r="C315" s="172"/>
      <c r="D315" s="172"/>
    </row>
    <row r="316" spans="1:4" x14ac:dyDescent="0.2">
      <c r="A316" s="168" t="s">
        <v>859</v>
      </c>
      <c r="B316" s="171" t="s">
        <v>1363</v>
      </c>
      <c r="C316" s="172">
        <v>25000</v>
      </c>
      <c r="D316" s="172"/>
    </row>
    <row r="317" spans="1:4" x14ac:dyDescent="0.2">
      <c r="A317" s="168" t="s">
        <v>860</v>
      </c>
      <c r="B317" s="171" t="s">
        <v>861</v>
      </c>
      <c r="C317" s="172"/>
      <c r="D317" s="172"/>
    </row>
    <row r="318" spans="1:4" x14ac:dyDescent="0.2">
      <c r="A318" s="168" t="s">
        <v>862</v>
      </c>
      <c r="B318" s="171" t="s">
        <v>863</v>
      </c>
      <c r="C318" s="172"/>
      <c r="D318" s="172"/>
    </row>
    <row r="319" spans="1:4" x14ac:dyDescent="0.2">
      <c r="A319" s="168" t="s">
        <v>864</v>
      </c>
      <c r="B319" s="171" t="s">
        <v>865</v>
      </c>
      <c r="C319" s="172"/>
      <c r="D319" s="172"/>
    </row>
    <row r="320" spans="1:4" x14ac:dyDescent="0.2">
      <c r="A320" s="168" t="s">
        <v>1366</v>
      </c>
      <c r="B320" s="171" t="s">
        <v>1367</v>
      </c>
      <c r="C320" s="172"/>
      <c r="D320" s="172"/>
    </row>
    <row r="321" spans="1:4" x14ac:dyDescent="0.2">
      <c r="A321" s="168" t="s">
        <v>866</v>
      </c>
      <c r="B321" s="171" t="s">
        <v>867</v>
      </c>
      <c r="C321" s="172">
        <v>429197</v>
      </c>
      <c r="D321" s="172"/>
    </row>
    <row r="322" spans="1:4" x14ac:dyDescent="0.2">
      <c r="A322" s="168" t="s">
        <v>1368</v>
      </c>
      <c r="B322" s="171" t="s">
        <v>1369</v>
      </c>
      <c r="C322" s="172"/>
      <c r="D322" s="172"/>
    </row>
    <row r="323" spans="1:4" x14ac:dyDescent="0.2">
      <c r="A323" s="168" t="s">
        <v>1370</v>
      </c>
      <c r="B323" s="171" t="s">
        <v>1372</v>
      </c>
      <c r="C323" s="172"/>
      <c r="D323" s="172"/>
    </row>
    <row r="324" spans="1:4" x14ac:dyDescent="0.2">
      <c r="A324" s="168" t="s">
        <v>1371</v>
      </c>
      <c r="B324" s="171" t="s">
        <v>1373</v>
      </c>
      <c r="C324" s="172"/>
      <c r="D324" s="172"/>
    </row>
    <row r="325" spans="1:4" x14ac:dyDescent="0.2">
      <c r="A325" s="168" t="s">
        <v>868</v>
      </c>
      <c r="B325" s="171" t="s">
        <v>869</v>
      </c>
      <c r="C325" s="172"/>
      <c r="D325" s="172"/>
    </row>
    <row r="326" spans="1:4" x14ac:dyDescent="0.2">
      <c r="A326" s="168" t="s">
        <v>870</v>
      </c>
      <c r="B326" s="171" t="s">
        <v>1443</v>
      </c>
      <c r="C326" s="172"/>
      <c r="D326" s="172"/>
    </row>
    <row r="327" spans="1:4" x14ac:dyDescent="0.2">
      <c r="A327" s="168" t="s">
        <v>871</v>
      </c>
      <c r="B327" s="171" t="s">
        <v>872</v>
      </c>
      <c r="C327" s="172"/>
      <c r="D327" s="172"/>
    </row>
    <row r="328" spans="1:4" x14ac:dyDescent="0.2">
      <c r="A328" s="168" t="s">
        <v>873</v>
      </c>
      <c r="B328" s="171" t="s">
        <v>874</v>
      </c>
      <c r="C328" s="172">
        <v>430000</v>
      </c>
      <c r="D328" s="172"/>
    </row>
    <row r="329" spans="1:4" x14ac:dyDescent="0.2">
      <c r="A329" s="168" t="s">
        <v>875</v>
      </c>
      <c r="B329" s="171" t="s">
        <v>876</v>
      </c>
      <c r="C329" s="172"/>
      <c r="D329" s="172"/>
    </row>
    <row r="330" spans="1:4" x14ac:dyDescent="0.2">
      <c r="A330" s="168" t="s">
        <v>877</v>
      </c>
      <c r="B330" s="171" t="s">
        <v>878</v>
      </c>
      <c r="C330" s="172"/>
      <c r="D330" s="172"/>
    </row>
    <row r="331" spans="1:4" x14ac:dyDescent="0.2">
      <c r="A331" s="168" t="s">
        <v>879</v>
      </c>
      <c r="B331" s="171" t="s">
        <v>880</v>
      </c>
      <c r="C331" s="172"/>
      <c r="D331" s="172"/>
    </row>
    <row r="332" spans="1:4" x14ac:dyDescent="0.2">
      <c r="A332" s="168" t="s">
        <v>882</v>
      </c>
      <c r="B332" s="171" t="s">
        <v>881</v>
      </c>
      <c r="C332" s="172"/>
      <c r="D332" s="172"/>
    </row>
    <row r="333" spans="1:4" x14ac:dyDescent="0.2">
      <c r="A333" s="168" t="s">
        <v>883</v>
      </c>
      <c r="B333" s="171" t="s">
        <v>884</v>
      </c>
      <c r="C333" s="172"/>
      <c r="D333" s="172"/>
    </row>
    <row r="334" spans="1:4" x14ac:dyDescent="0.2">
      <c r="A334" s="168" t="s">
        <v>885</v>
      </c>
      <c r="B334" s="171" t="s">
        <v>886</v>
      </c>
      <c r="C334" s="172"/>
      <c r="D334" s="172"/>
    </row>
    <row r="335" spans="1:4" x14ac:dyDescent="0.2">
      <c r="A335" s="168" t="s">
        <v>887</v>
      </c>
      <c r="B335" s="171" t="s">
        <v>888</v>
      </c>
      <c r="C335" s="172"/>
      <c r="D335" s="172"/>
    </row>
    <row r="336" spans="1:4" x14ac:dyDescent="0.2">
      <c r="A336" s="168" t="s">
        <v>889</v>
      </c>
      <c r="B336" s="171" t="s">
        <v>890</v>
      </c>
      <c r="C336" s="172"/>
      <c r="D336" s="172"/>
    </row>
    <row r="337" spans="1:4" x14ac:dyDescent="0.2">
      <c r="A337" s="168" t="s">
        <v>891</v>
      </c>
      <c r="B337" s="171" t="s">
        <v>892</v>
      </c>
      <c r="C337" s="172"/>
      <c r="D337" s="172"/>
    </row>
    <row r="338" spans="1:4" x14ac:dyDescent="0.2">
      <c r="A338" s="168" t="s">
        <v>1374</v>
      </c>
      <c r="B338" s="171" t="s">
        <v>1375</v>
      </c>
      <c r="C338" s="172"/>
      <c r="D338" s="172"/>
    </row>
    <row r="339" spans="1:4" x14ac:dyDescent="0.2">
      <c r="A339" s="168" t="s">
        <v>1376</v>
      </c>
      <c r="B339" s="171" t="s">
        <v>1377</v>
      </c>
      <c r="C339" s="172"/>
      <c r="D339" s="172"/>
    </row>
    <row r="340" spans="1:4" x14ac:dyDescent="0.2">
      <c r="A340" s="168" t="s">
        <v>1378</v>
      </c>
      <c r="B340" s="171" t="s">
        <v>1379</v>
      </c>
      <c r="C340" s="172"/>
      <c r="D340" s="172"/>
    </row>
    <row r="341" spans="1:4" x14ac:dyDescent="0.2">
      <c r="A341" s="168" t="s">
        <v>1380</v>
      </c>
      <c r="B341" s="171" t="s">
        <v>1381</v>
      </c>
      <c r="C341" s="172"/>
      <c r="D341" s="172"/>
    </row>
    <row r="342" spans="1:4" x14ac:dyDescent="0.2">
      <c r="A342" s="168" t="s">
        <v>1181</v>
      </c>
      <c r="B342" s="171" t="s">
        <v>1382</v>
      </c>
      <c r="C342" s="172"/>
      <c r="D342" s="172"/>
    </row>
    <row r="343" spans="1:4" x14ac:dyDescent="0.2">
      <c r="A343" s="168" t="s">
        <v>1383</v>
      </c>
      <c r="B343" s="171" t="s">
        <v>1384</v>
      </c>
      <c r="C343" s="172"/>
      <c r="D343" s="172"/>
    </row>
    <row r="344" spans="1:4" x14ac:dyDescent="0.2">
      <c r="A344" s="168" t="s">
        <v>1385</v>
      </c>
      <c r="B344" s="171" t="s">
        <v>1386</v>
      </c>
      <c r="C344" s="172"/>
      <c r="D344" s="172"/>
    </row>
    <row r="345" spans="1:4" x14ac:dyDescent="0.2">
      <c r="A345" s="168" t="s">
        <v>1387</v>
      </c>
      <c r="B345" s="171" t="s">
        <v>1388</v>
      </c>
      <c r="C345" s="172"/>
      <c r="D345" s="172"/>
    </row>
    <row r="346" spans="1:4" x14ac:dyDescent="0.2">
      <c r="A346" s="168" t="s">
        <v>1389</v>
      </c>
      <c r="B346" s="171" t="s">
        <v>1390</v>
      </c>
      <c r="C346" s="172"/>
      <c r="D346" s="172"/>
    </row>
    <row r="347" spans="1:4" x14ac:dyDescent="0.2">
      <c r="A347" s="168" t="s">
        <v>1391</v>
      </c>
      <c r="B347" s="171" t="s">
        <v>1392</v>
      </c>
      <c r="C347" s="172"/>
      <c r="D347" s="172"/>
    </row>
    <row r="348" spans="1:4" x14ac:dyDescent="0.2">
      <c r="A348" s="168" t="s">
        <v>1393</v>
      </c>
      <c r="B348" s="171" t="s">
        <v>1394</v>
      </c>
      <c r="C348" s="172"/>
      <c r="D348" s="172"/>
    </row>
    <row r="349" spans="1:4" x14ac:dyDescent="0.2">
      <c r="A349" s="168" t="s">
        <v>1395</v>
      </c>
      <c r="B349" s="171" t="s">
        <v>1396</v>
      </c>
      <c r="C349" s="172"/>
      <c r="D349" s="172"/>
    </row>
    <row r="350" spans="1:4" x14ac:dyDescent="0.2">
      <c r="A350" s="168" t="s">
        <v>1397</v>
      </c>
      <c r="B350" s="171" t="s">
        <v>1399</v>
      </c>
      <c r="C350" s="172"/>
      <c r="D350" s="172"/>
    </row>
    <row r="351" spans="1:4" x14ac:dyDescent="0.2">
      <c r="A351" s="168" t="s">
        <v>1398</v>
      </c>
      <c r="B351" s="171" t="s">
        <v>1400</v>
      </c>
      <c r="C351" s="172"/>
      <c r="D351" s="172"/>
    </row>
    <row r="352" spans="1:4" x14ac:dyDescent="0.2">
      <c r="A352" s="168" t="s">
        <v>130</v>
      </c>
      <c r="B352" s="171" t="s">
        <v>1401</v>
      </c>
      <c r="C352" s="172"/>
      <c r="D352" s="172"/>
    </row>
    <row r="353" spans="1:4" x14ac:dyDescent="0.2">
      <c r="A353" s="168" t="s">
        <v>132</v>
      </c>
      <c r="B353" s="171" t="s">
        <v>1402</v>
      </c>
      <c r="C353" s="172"/>
      <c r="D353" s="172"/>
    </row>
    <row r="354" spans="1:4" x14ac:dyDescent="0.2">
      <c r="A354" s="168" t="s">
        <v>893</v>
      </c>
      <c r="B354" s="171" t="s">
        <v>894</v>
      </c>
      <c r="C354" s="172"/>
      <c r="D354" s="172"/>
    </row>
    <row r="355" spans="1:4" x14ac:dyDescent="0.2">
      <c r="A355" s="168" t="s">
        <v>157</v>
      </c>
      <c r="B355" s="171" t="s">
        <v>1403</v>
      </c>
      <c r="C355" s="172"/>
      <c r="D355" s="172"/>
    </row>
    <row r="356" spans="1:4" x14ac:dyDescent="0.2">
      <c r="A356" s="168" t="s">
        <v>158</v>
      </c>
      <c r="B356" s="171" t="s">
        <v>1404</v>
      </c>
      <c r="C356" s="172"/>
      <c r="D356" s="172"/>
    </row>
    <row r="357" spans="1:4" x14ac:dyDescent="0.2">
      <c r="A357" s="168" t="s">
        <v>159</v>
      </c>
      <c r="B357" s="171" t="s">
        <v>1405</v>
      </c>
      <c r="C357" s="172"/>
      <c r="D357" s="172"/>
    </row>
    <row r="358" spans="1:4" x14ac:dyDescent="0.2">
      <c r="A358" s="168" t="s">
        <v>160</v>
      </c>
      <c r="B358" s="171" t="s">
        <v>1406</v>
      </c>
      <c r="C358" s="172"/>
      <c r="D358" s="172"/>
    </row>
    <row r="359" spans="1:4" x14ac:dyDescent="0.2">
      <c r="A359" s="168" t="s">
        <v>161</v>
      </c>
      <c r="B359" s="171" t="s">
        <v>1407</v>
      </c>
      <c r="C359" s="172"/>
      <c r="D359" s="172"/>
    </row>
    <row r="360" spans="1:4" x14ac:dyDescent="0.2">
      <c r="A360" s="168" t="s">
        <v>162</v>
      </c>
      <c r="B360" s="171" t="s">
        <v>1408</v>
      </c>
      <c r="C360" s="172"/>
      <c r="D360" s="172"/>
    </row>
    <row r="361" spans="1:4" x14ac:dyDescent="0.2">
      <c r="A361" s="168" t="s">
        <v>163</v>
      </c>
      <c r="B361" s="171" t="s">
        <v>1409</v>
      </c>
      <c r="C361" s="172"/>
      <c r="D361" s="172"/>
    </row>
    <row r="362" spans="1:4" x14ac:dyDescent="0.2">
      <c r="A362" s="168" t="s">
        <v>895</v>
      </c>
      <c r="B362" s="171" t="s">
        <v>1410</v>
      </c>
      <c r="C362" s="172"/>
      <c r="D362" s="172"/>
    </row>
    <row r="363" spans="1:4" x14ac:dyDescent="0.2">
      <c r="A363" s="168" t="s">
        <v>896</v>
      </c>
      <c r="B363" s="171" t="s">
        <v>897</v>
      </c>
      <c r="C363" s="172"/>
      <c r="D363" s="172"/>
    </row>
    <row r="364" spans="1:4" ht="23.25" customHeight="1" x14ac:dyDescent="0.2">
      <c r="A364" s="168"/>
      <c r="B364" s="175"/>
      <c r="C364" s="176"/>
      <c r="D364" s="176"/>
    </row>
    <row r="365" spans="1:4" ht="23.25" customHeight="1" x14ac:dyDescent="0.25">
      <c r="A365" s="168"/>
      <c r="B365" s="179" t="s">
        <v>1419</v>
      </c>
      <c r="C365" s="176"/>
      <c r="D365" s="176"/>
    </row>
    <row r="366" spans="1:4" ht="14.25" customHeight="1" x14ac:dyDescent="0.2">
      <c r="A366" s="168"/>
      <c r="B366" s="180" t="s">
        <v>1420</v>
      </c>
      <c r="C366" s="176">
        <f>SUM(C9:C106)+SUM(C151:C166)+SUM(C274:C303)</f>
        <v>255557</v>
      </c>
      <c r="D366" s="176">
        <f>SUM(D9:D106)+SUM(D151:D166)+SUM(D274:D303)</f>
        <v>0</v>
      </c>
    </row>
    <row r="367" spans="1:4" ht="14.25" customHeight="1" x14ac:dyDescent="0.2">
      <c r="A367" s="168"/>
      <c r="B367" s="180" t="s">
        <v>1421</v>
      </c>
      <c r="C367" s="176">
        <f>SUM(C107:C150)+SUM(C352:C363)</f>
        <v>255557</v>
      </c>
      <c r="D367" s="176">
        <f>SUM(D107:D150)+SUM(D352:D363)</f>
        <v>0</v>
      </c>
    </row>
    <row r="368" spans="1:4" ht="14.25" customHeight="1" x14ac:dyDescent="0.2">
      <c r="A368" s="168"/>
      <c r="B368" s="180" t="s">
        <v>1422</v>
      </c>
      <c r="C368" s="176">
        <f>C366-C367</f>
        <v>0</v>
      </c>
      <c r="D368" s="176">
        <f>D366-D367</f>
        <v>0</v>
      </c>
    </row>
    <row r="369" spans="1:4" ht="23.25" customHeight="1" x14ac:dyDescent="0.2">
      <c r="A369" s="168"/>
      <c r="B369" s="180"/>
      <c r="C369" s="176"/>
      <c r="D369" s="176"/>
    </row>
    <row r="370" spans="1:4" ht="23.25" customHeight="1" x14ac:dyDescent="0.25">
      <c r="A370" s="168"/>
      <c r="B370" s="179" t="s">
        <v>1423</v>
      </c>
      <c r="C370" s="176"/>
      <c r="D370" s="176"/>
    </row>
    <row r="371" spans="1:4" ht="15" customHeight="1" x14ac:dyDescent="0.2">
      <c r="A371" s="168"/>
      <c r="B371" s="180" t="s">
        <v>1424</v>
      </c>
      <c r="C371" s="176">
        <f>SUM(C304:C338)</f>
        <v>884197</v>
      </c>
      <c r="D371" s="176">
        <f>SUM(D304:D338)</f>
        <v>0</v>
      </c>
    </row>
    <row r="372" spans="1:4" ht="15" customHeight="1" x14ac:dyDescent="0.2">
      <c r="A372" s="168"/>
      <c r="B372" s="180" t="s">
        <v>1425</v>
      </c>
      <c r="C372" s="176">
        <f>SUM(C167:C271)</f>
        <v>628640</v>
      </c>
      <c r="D372" s="176">
        <f>SUM(D167:D271)</f>
        <v>0</v>
      </c>
    </row>
    <row r="373" spans="1:4" ht="15" customHeight="1" x14ac:dyDescent="0.2">
      <c r="B373" s="180" t="s">
        <v>1426</v>
      </c>
      <c r="C373" s="176">
        <f>C371-C372</f>
        <v>255557</v>
      </c>
      <c r="D373" s="176">
        <f>D371-D372</f>
        <v>0</v>
      </c>
    </row>
    <row r="374" spans="1:4" ht="17.25" customHeight="1" x14ac:dyDescent="0.2">
      <c r="B374" s="180"/>
      <c r="C374" s="176"/>
      <c r="D374" s="176"/>
    </row>
    <row r="375" spans="1:4" x14ac:dyDescent="0.2">
      <c r="A375" s="168" t="s">
        <v>1183</v>
      </c>
      <c r="B375" s="169" t="s">
        <v>1184</v>
      </c>
      <c r="C375" s="177">
        <f>C373</f>
        <v>255557</v>
      </c>
      <c r="D375" s="177">
        <f>D373</f>
        <v>0</v>
      </c>
    </row>
    <row r="376" spans="1:4" x14ac:dyDescent="0.2">
      <c r="A376" s="168" t="s">
        <v>1181</v>
      </c>
      <c r="B376" s="169" t="s">
        <v>1182</v>
      </c>
      <c r="C376" s="178">
        <f>C135</f>
        <v>0</v>
      </c>
      <c r="D376" s="178">
        <f>D135</f>
        <v>0</v>
      </c>
    </row>
    <row r="377" spans="1:4" x14ac:dyDescent="0.2">
      <c r="A377" s="168"/>
      <c r="B377" s="169" t="s">
        <v>1175</v>
      </c>
      <c r="C377" s="171">
        <v>0</v>
      </c>
      <c r="D377" s="171">
        <v>0</v>
      </c>
    </row>
    <row r="379" spans="1:4" x14ac:dyDescent="0.2">
      <c r="B379" s="166"/>
      <c r="C379" s="166"/>
      <c r="D379" s="166"/>
    </row>
    <row r="380" spans="1:4" x14ac:dyDescent="0.2">
      <c r="B380" s="166"/>
      <c r="C380" s="166"/>
      <c r="D380" s="166"/>
    </row>
    <row r="381" spans="1:4" x14ac:dyDescent="0.2">
      <c r="B381" s="166"/>
      <c r="C381" s="166"/>
      <c r="D381" s="166"/>
    </row>
    <row r="382" spans="1:4" x14ac:dyDescent="0.2">
      <c r="B382" s="166"/>
      <c r="C382" s="166"/>
      <c r="D382" s="166"/>
    </row>
    <row r="383" spans="1:4" x14ac:dyDescent="0.2">
      <c r="B383" s="166"/>
      <c r="C383" s="166"/>
      <c r="D383" s="166"/>
    </row>
    <row r="384" spans="1:4" x14ac:dyDescent="0.2">
      <c r="B384" s="166"/>
      <c r="C384" s="166"/>
      <c r="D384" s="166"/>
    </row>
    <row r="385" spans="2:4" x14ac:dyDescent="0.2">
      <c r="B385" s="166"/>
      <c r="C385" s="166"/>
      <c r="D385" s="166"/>
    </row>
    <row r="386" spans="2:4" x14ac:dyDescent="0.2">
      <c r="B386" s="166"/>
      <c r="C386" s="166"/>
      <c r="D386" s="166"/>
    </row>
    <row r="387" spans="2:4" x14ac:dyDescent="0.2">
      <c r="B387" s="166"/>
      <c r="C387" s="166"/>
      <c r="D387" s="166"/>
    </row>
    <row r="388" spans="2:4" x14ac:dyDescent="0.2">
      <c r="B388" s="180"/>
      <c r="C388" s="176"/>
      <c r="D388" s="176"/>
    </row>
    <row r="389" spans="2:4" x14ac:dyDescent="0.2">
      <c r="B389" s="166"/>
      <c r="C389" s="166"/>
      <c r="D389" s="166"/>
    </row>
    <row r="390" spans="2:4" x14ac:dyDescent="0.2">
      <c r="B390" s="181"/>
      <c r="C390" s="182"/>
      <c r="D390" s="182"/>
    </row>
  </sheetData>
  <sheetProtection algorithmName="SHA-512" hashValue="8hAvmb+1ypXbNSe9m0bSrOz+meVpqE/aDLxnjYcXjmyYEJQst/FctR5SHJj2906LDIbRTHWj9G68BgI9KJwgSA==" saltValue="EBRm7lqDbqvgzEw6ZNhsaQ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2:I427"/>
  <sheetViews>
    <sheetView showZeros="0" tabSelected="1" showWhiteSpace="0" zoomScale="95" zoomScaleNormal="95" workbookViewId="0">
      <selection activeCell="E14" sqref="E14"/>
    </sheetView>
  </sheetViews>
  <sheetFormatPr defaultColWidth="9.140625" defaultRowHeight="12.75" x14ac:dyDescent="0.2"/>
  <cols>
    <col min="1" max="1" width="6.28515625" style="30" customWidth="1"/>
    <col min="2" max="2" width="10" style="30" customWidth="1"/>
    <col min="3" max="3" width="10.42578125" style="30" customWidth="1"/>
    <col min="4" max="4" width="37.28515625" style="30" customWidth="1"/>
    <col min="5" max="5" width="7.7109375" style="30" customWidth="1"/>
    <col min="6" max="6" width="17" style="30" customWidth="1"/>
    <col min="7" max="8" width="17.140625" style="30" customWidth="1"/>
    <col min="9" max="9" width="16.85546875" style="30" customWidth="1"/>
    <col min="10" max="16384" width="9.140625" style="30"/>
  </cols>
  <sheetData>
    <row r="12" spans="1:9" ht="13.15" customHeight="1" x14ac:dyDescent="0.2">
      <c r="A12" s="30" t="s">
        <v>39</v>
      </c>
      <c r="D12" s="204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2" s="35"/>
      <c r="F12" s="35"/>
      <c r="G12" s="254" t="s">
        <v>45</v>
      </c>
      <c r="H12" s="254"/>
      <c r="I12" s="254"/>
    </row>
    <row r="13" spans="1:9" ht="13.15" customHeight="1" x14ac:dyDescent="0.2">
      <c r="A13" s="30" t="s">
        <v>40</v>
      </c>
      <c r="D13" s="56" t="str">
        <f>ПОДАТОЦИ!C4</f>
        <v>нас.Св Стефан бб 046 277 700</v>
      </c>
      <c r="E13" s="57"/>
      <c r="F13" s="57"/>
      <c r="G13" s="254"/>
      <c r="H13" s="254"/>
      <c r="I13" s="254"/>
    </row>
    <row r="14" spans="1:9" x14ac:dyDescent="0.2">
      <c r="A14" s="30" t="s">
        <v>41</v>
      </c>
      <c r="D14" s="56" t="str">
        <f>ПОДАТОЦИ!C7</f>
        <v>4020980117702</v>
      </c>
      <c r="E14" s="57"/>
      <c r="F14" s="57"/>
      <c r="G14" s="255" t="str">
        <f>ПОДАТОЦИ!C15</f>
        <v>31.12.2025</v>
      </c>
      <c r="H14" s="256"/>
      <c r="I14" s="256"/>
    </row>
    <row r="15" spans="1:9" x14ac:dyDescent="0.2">
      <c r="A15" s="30" t="s">
        <v>42</v>
      </c>
      <c r="D15" s="257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5" s="257"/>
      <c r="F15" s="257"/>
    </row>
    <row r="16" spans="1:9" x14ac:dyDescent="0.2">
      <c r="I16" s="58" t="s">
        <v>38</v>
      </c>
    </row>
    <row r="17" spans="1:9" ht="14.25" customHeight="1" x14ac:dyDescent="0.2">
      <c r="A17" s="39"/>
      <c r="B17" s="224" t="s">
        <v>0</v>
      </c>
      <c r="C17" s="226" t="s">
        <v>1</v>
      </c>
      <c r="D17" s="227"/>
      <c r="E17" s="217" t="s">
        <v>2</v>
      </c>
      <c r="F17" s="218" t="s">
        <v>9</v>
      </c>
      <c r="G17" s="219"/>
      <c r="H17" s="219"/>
      <c r="I17" s="220"/>
    </row>
    <row r="18" spans="1:9" ht="14.25" customHeight="1" x14ac:dyDescent="0.2">
      <c r="A18" s="59" t="s">
        <v>10</v>
      </c>
      <c r="B18" s="225"/>
      <c r="C18" s="228"/>
      <c r="D18" s="229"/>
      <c r="E18" s="223"/>
      <c r="F18" s="60"/>
      <c r="G18" s="219" t="s">
        <v>8</v>
      </c>
      <c r="H18" s="219"/>
      <c r="I18" s="220"/>
    </row>
    <row r="19" spans="1:9" ht="14.25" customHeight="1" x14ac:dyDescent="0.2">
      <c r="A19" s="59" t="s">
        <v>11</v>
      </c>
      <c r="B19" s="225"/>
      <c r="C19" s="228"/>
      <c r="D19" s="229"/>
      <c r="E19" s="223"/>
      <c r="F19" s="39" t="s">
        <v>3</v>
      </c>
      <c r="G19" s="214" t="s">
        <v>5</v>
      </c>
      <c r="H19" s="216" t="s">
        <v>6</v>
      </c>
      <c r="I19" s="39" t="s">
        <v>7</v>
      </c>
    </row>
    <row r="20" spans="1:9" ht="14.25" customHeight="1" x14ac:dyDescent="0.2">
      <c r="A20" s="61"/>
      <c r="B20" s="28"/>
      <c r="C20" s="230"/>
      <c r="D20" s="231"/>
      <c r="E20" s="47"/>
      <c r="F20" s="59" t="s">
        <v>4</v>
      </c>
      <c r="G20" s="215"/>
      <c r="H20" s="217"/>
      <c r="I20" s="61" t="s">
        <v>110</v>
      </c>
    </row>
    <row r="21" spans="1:9" s="33" customFormat="1" ht="11.25" x14ac:dyDescent="0.2">
      <c r="A21" s="44">
        <v>1</v>
      </c>
      <c r="B21" s="44">
        <v>2</v>
      </c>
      <c r="C21" s="238">
        <v>3</v>
      </c>
      <c r="D21" s="239"/>
      <c r="E21" s="44">
        <v>4</v>
      </c>
      <c r="F21" s="44">
        <v>5</v>
      </c>
      <c r="G21" s="44">
        <v>6</v>
      </c>
      <c r="H21" s="44">
        <v>7</v>
      </c>
      <c r="I21" s="44">
        <v>8</v>
      </c>
    </row>
    <row r="22" spans="1:9" x14ac:dyDescent="0.2">
      <c r="A22" s="62"/>
      <c r="B22" s="63"/>
      <c r="C22" s="240" t="s">
        <v>13</v>
      </c>
      <c r="D22" s="241"/>
      <c r="E22" s="245">
        <v>111</v>
      </c>
      <c r="F22" s="98"/>
      <c r="G22" s="98"/>
      <c r="H22" s="98"/>
      <c r="I22" s="98"/>
    </row>
    <row r="23" spans="1:9" x14ac:dyDescent="0.2">
      <c r="A23" s="64"/>
      <c r="B23" s="63"/>
      <c r="C23" s="249" t="s">
        <v>12</v>
      </c>
      <c r="D23" s="250"/>
      <c r="E23" s="251"/>
      <c r="F23" s="99"/>
      <c r="G23" s="99"/>
      <c r="H23" s="99"/>
      <c r="I23" s="99"/>
    </row>
    <row r="24" spans="1:9" x14ac:dyDescent="0.2">
      <c r="A24" s="65"/>
      <c r="B24" s="63"/>
      <c r="C24" s="249" t="s">
        <v>43</v>
      </c>
      <c r="D24" s="250"/>
      <c r="E24" s="246"/>
      <c r="F24" s="100">
        <f>F25+F26+F29+F38+F47</f>
        <v>0</v>
      </c>
      <c r="G24" s="100">
        <f>G25+G26+G29+G38+G47</f>
        <v>0</v>
      </c>
      <c r="H24" s="100">
        <f>H25+H26+H29+H38+H47</f>
        <v>0</v>
      </c>
      <c r="I24" s="100">
        <f>I25+I26+I29+I38+I47</f>
        <v>0</v>
      </c>
    </row>
    <row r="25" spans="1:9" ht="16.5" customHeight="1" x14ac:dyDescent="0.2">
      <c r="A25" s="49">
        <v>1</v>
      </c>
      <c r="B25" s="50" t="s">
        <v>14</v>
      </c>
      <c r="C25" s="247" t="s">
        <v>15</v>
      </c>
      <c r="D25" s="248"/>
      <c r="E25" s="49">
        <v>112</v>
      </c>
      <c r="F25" s="96">
        <f>SUM(ЗАКЛИСТ!D9:D16)</f>
        <v>0</v>
      </c>
      <c r="G25" s="96">
        <f>SUM(ЗАКЛИСТ!C9:C14)</f>
        <v>0</v>
      </c>
      <c r="H25" s="96">
        <f>-SUM(ЗАКЛИСТ!C15:C16)</f>
        <v>0</v>
      </c>
      <c r="I25" s="98">
        <f>G25-H25</f>
        <v>0</v>
      </c>
    </row>
    <row r="26" spans="1:9" x14ac:dyDescent="0.2">
      <c r="A26" s="245">
        <v>2</v>
      </c>
      <c r="B26" s="45" t="s">
        <v>18</v>
      </c>
      <c r="C26" s="240" t="s">
        <v>16</v>
      </c>
      <c r="D26" s="241"/>
      <c r="E26" s="245">
        <v>113</v>
      </c>
      <c r="F26" s="221">
        <f>SUM(ЗАКЛИСТ!D17:D20)</f>
        <v>0</v>
      </c>
      <c r="G26" s="221">
        <f>SUM(ЗАКЛИСТ!C17:C20)</f>
        <v>0</v>
      </c>
      <c r="H26" s="221">
        <v>0</v>
      </c>
      <c r="I26" s="221">
        <f>G26-H26</f>
        <v>0</v>
      </c>
    </row>
    <row r="27" spans="1:9" ht="11.25" customHeight="1" x14ac:dyDescent="0.2">
      <c r="A27" s="246"/>
      <c r="B27" s="48" t="s">
        <v>19</v>
      </c>
      <c r="C27" s="233" t="s">
        <v>17</v>
      </c>
      <c r="D27" s="234"/>
      <c r="E27" s="246"/>
      <c r="F27" s="222"/>
      <c r="G27" s="222"/>
      <c r="H27" s="222"/>
      <c r="I27" s="222"/>
    </row>
    <row r="28" spans="1:9" x14ac:dyDescent="0.2">
      <c r="A28" s="62"/>
      <c r="B28" s="45"/>
      <c r="C28" s="240" t="s">
        <v>20</v>
      </c>
      <c r="D28" s="241"/>
      <c r="E28" s="38"/>
      <c r="F28" s="98"/>
      <c r="G28" s="98"/>
      <c r="H28" s="98"/>
      <c r="I28" s="99"/>
    </row>
    <row r="29" spans="1:9" x14ac:dyDescent="0.2">
      <c r="A29" s="65"/>
      <c r="B29" s="48"/>
      <c r="C29" s="233" t="s">
        <v>21</v>
      </c>
      <c r="D29" s="234"/>
      <c r="E29" s="43">
        <v>114</v>
      </c>
      <c r="F29" s="97">
        <f>F30+F31+F32+F33+F34+F35+F36</f>
        <v>0</v>
      </c>
      <c r="G29" s="97">
        <f>G30+G31+G32+G33+G34+G35+G36</f>
        <v>0</v>
      </c>
      <c r="H29" s="97">
        <f>H30+H31+H32+H33+H34+H35+H36</f>
        <v>0</v>
      </c>
      <c r="I29" s="97">
        <f>I30+I31+I32+I33+I34+I35+I36</f>
        <v>0</v>
      </c>
    </row>
    <row r="30" spans="1:9" ht="16.5" customHeight="1" x14ac:dyDescent="0.2">
      <c r="A30" s="49">
        <v>3</v>
      </c>
      <c r="B30" s="50" t="s">
        <v>30</v>
      </c>
      <c r="C30" s="235" t="s">
        <v>22</v>
      </c>
      <c r="D30" s="235"/>
      <c r="E30" s="49">
        <v>115</v>
      </c>
      <c r="F30" s="96">
        <f>ЗАКЛИСТ!D22+ЗАКЛИСТ!D30</f>
        <v>0</v>
      </c>
      <c r="G30" s="96">
        <f>ЗАКЛИСТ!C22</f>
        <v>0</v>
      </c>
      <c r="H30" s="96">
        <f>-ЗАКЛИСТ!C30</f>
        <v>0</v>
      </c>
      <c r="I30" s="96">
        <f t="shared" ref="I30:I36" si="0">G30-H30</f>
        <v>0</v>
      </c>
    </row>
    <row r="31" spans="1:9" ht="16.5" customHeight="1" x14ac:dyDescent="0.2">
      <c r="A31" s="49">
        <v>4</v>
      </c>
      <c r="B31" s="50" t="s">
        <v>29</v>
      </c>
      <c r="C31" s="235" t="s">
        <v>23</v>
      </c>
      <c r="D31" s="235"/>
      <c r="E31" s="49">
        <v>116</v>
      </c>
      <c r="F31" s="96">
        <f>ЗАКЛИСТ!D23-ЗАКЛИСТ!D31</f>
        <v>0</v>
      </c>
      <c r="G31" s="96">
        <f>ЗАКЛИСТ!C23</f>
        <v>0</v>
      </c>
      <c r="H31" s="96">
        <f>-ЗАКЛИСТ!C31</f>
        <v>0</v>
      </c>
      <c r="I31" s="96">
        <f t="shared" si="0"/>
        <v>0</v>
      </c>
    </row>
    <row r="32" spans="1:9" ht="16.5" customHeight="1" x14ac:dyDescent="0.2">
      <c r="A32" s="49">
        <v>5</v>
      </c>
      <c r="B32" s="50" t="s">
        <v>31</v>
      </c>
      <c r="C32" s="235" t="s">
        <v>24</v>
      </c>
      <c r="D32" s="235"/>
      <c r="E32" s="49">
        <v>117</v>
      </c>
      <c r="F32" s="96">
        <f>SUM(ЗАКЛИСТ!D24)+ЗАКЛИСТ!D32+ЗАКЛИСТ!D33</f>
        <v>0</v>
      </c>
      <c r="G32" s="96">
        <f>ЗАКЛИСТ!C24</f>
        <v>0</v>
      </c>
      <c r="H32" s="96">
        <f>-ЗАКЛИСТ!C32</f>
        <v>0</v>
      </c>
      <c r="I32" s="96">
        <f>G32-H32</f>
        <v>0</v>
      </c>
    </row>
    <row r="33" spans="1:9" ht="16.5" customHeight="1" x14ac:dyDescent="0.2">
      <c r="A33" s="49">
        <v>6</v>
      </c>
      <c r="B33" s="50" t="s">
        <v>32</v>
      </c>
      <c r="C33" s="235" t="s">
        <v>25</v>
      </c>
      <c r="D33" s="235"/>
      <c r="E33" s="49">
        <v>118</v>
      </c>
      <c r="F33" s="96">
        <f>ЗАКЛИСТ!D25+ЗАКЛИСТ!D34</f>
        <v>0</v>
      </c>
      <c r="G33" s="96">
        <f>ЗАКЛИСТ!C25</f>
        <v>0</v>
      </c>
      <c r="H33" s="96">
        <f>-ЗАКЛИСТ!C33</f>
        <v>0</v>
      </c>
      <c r="I33" s="96">
        <f t="shared" si="0"/>
        <v>0</v>
      </c>
    </row>
    <row r="34" spans="1:9" ht="16.5" customHeight="1" x14ac:dyDescent="0.2">
      <c r="A34" s="49">
        <v>7</v>
      </c>
      <c r="B34" s="50" t="s">
        <v>33</v>
      </c>
      <c r="C34" s="235" t="s">
        <v>26</v>
      </c>
      <c r="D34" s="235"/>
      <c r="E34" s="49">
        <v>119</v>
      </c>
      <c r="F34" s="96">
        <f>ЗАКЛИСТ!D26+ЗАКЛИСТ!D35</f>
        <v>0</v>
      </c>
      <c r="G34" s="96">
        <f>ЗАКЛИСТ!C26</f>
        <v>0</v>
      </c>
      <c r="H34" s="96">
        <f>-ЗАКЛИСТ!C34</f>
        <v>0</v>
      </c>
      <c r="I34" s="96">
        <f t="shared" si="0"/>
        <v>0</v>
      </c>
    </row>
    <row r="35" spans="1:9" ht="16.5" customHeight="1" x14ac:dyDescent="0.2">
      <c r="A35" s="49">
        <v>8</v>
      </c>
      <c r="B35" s="50" t="s">
        <v>34</v>
      </c>
      <c r="C35" s="235" t="s">
        <v>27</v>
      </c>
      <c r="D35" s="235"/>
      <c r="E35" s="49">
        <v>120</v>
      </c>
      <c r="F35" s="96">
        <f>ЗАКЛИСТ!D27+ЗАКЛИСТ!D36</f>
        <v>0</v>
      </c>
      <c r="G35" s="96">
        <f>ЗАКЛИСТ!C27</f>
        <v>0</v>
      </c>
      <c r="H35" s="96">
        <f>-ЗАКЛИСТ!C35</f>
        <v>0</v>
      </c>
      <c r="I35" s="96">
        <f t="shared" si="0"/>
        <v>0</v>
      </c>
    </row>
    <row r="36" spans="1:9" ht="16.5" customHeight="1" x14ac:dyDescent="0.2">
      <c r="A36" s="49">
        <v>9</v>
      </c>
      <c r="B36" s="50" t="s">
        <v>35</v>
      </c>
      <c r="C36" s="235" t="s">
        <v>28</v>
      </c>
      <c r="D36" s="235"/>
      <c r="E36" s="49">
        <v>121</v>
      </c>
      <c r="F36" s="96">
        <f>ЗАКЛИСТ!D28</f>
        <v>0</v>
      </c>
      <c r="G36" s="96">
        <f>ЗАКЛИСТ!C28</f>
        <v>0</v>
      </c>
      <c r="H36" s="96">
        <v>0</v>
      </c>
      <c r="I36" s="98">
        <f t="shared" si="0"/>
        <v>0</v>
      </c>
    </row>
    <row r="37" spans="1:9" x14ac:dyDescent="0.2">
      <c r="A37" s="251">
        <v>10</v>
      </c>
      <c r="B37" s="252" t="s">
        <v>44</v>
      </c>
      <c r="C37" s="249" t="s">
        <v>36</v>
      </c>
      <c r="D37" s="250"/>
      <c r="E37" s="251">
        <v>122</v>
      </c>
      <c r="F37" s="98"/>
      <c r="G37" s="98"/>
      <c r="H37" s="101"/>
      <c r="I37" s="98"/>
    </row>
    <row r="38" spans="1:9" x14ac:dyDescent="0.2">
      <c r="A38" s="246"/>
      <c r="B38" s="253"/>
      <c r="C38" s="233" t="s">
        <v>37</v>
      </c>
      <c r="D38" s="234"/>
      <c r="E38" s="246"/>
      <c r="F38" s="97">
        <f>ЗАКЛИСТ!D37</f>
        <v>0</v>
      </c>
      <c r="G38" s="97">
        <f>ЗАКЛИСТ!C37</f>
        <v>0</v>
      </c>
      <c r="H38" s="102">
        <v>0</v>
      </c>
      <c r="I38" s="97">
        <f>G38-H38</f>
        <v>0</v>
      </c>
    </row>
    <row r="39" spans="1:9" x14ac:dyDescent="0.2">
      <c r="A39" s="32"/>
      <c r="B39" s="63"/>
      <c r="D39" s="42"/>
      <c r="E39" s="42"/>
    </row>
    <row r="40" spans="1:9" ht="14.25" customHeight="1" x14ac:dyDescent="0.2">
      <c r="A40" s="39"/>
      <c r="B40" s="224" t="s">
        <v>0</v>
      </c>
      <c r="C40" s="226" t="s">
        <v>1</v>
      </c>
      <c r="D40" s="227"/>
      <c r="E40" s="217" t="s">
        <v>2</v>
      </c>
      <c r="F40" s="218" t="s">
        <v>9</v>
      </c>
      <c r="G40" s="219"/>
      <c r="H40" s="219"/>
      <c r="I40" s="220"/>
    </row>
    <row r="41" spans="1:9" ht="14.25" customHeight="1" x14ac:dyDescent="0.2">
      <c r="A41" s="59" t="s">
        <v>10</v>
      </c>
      <c r="B41" s="225"/>
      <c r="C41" s="228"/>
      <c r="D41" s="229"/>
      <c r="E41" s="223"/>
      <c r="F41" s="60"/>
      <c r="G41" s="219" t="s">
        <v>8</v>
      </c>
      <c r="H41" s="219"/>
      <c r="I41" s="220"/>
    </row>
    <row r="42" spans="1:9" ht="14.25" customHeight="1" x14ac:dyDescent="0.2">
      <c r="A42" s="59" t="s">
        <v>11</v>
      </c>
      <c r="B42" s="225"/>
      <c r="C42" s="228"/>
      <c r="D42" s="229"/>
      <c r="E42" s="223"/>
      <c r="F42" s="39" t="s">
        <v>3</v>
      </c>
      <c r="G42" s="214" t="s">
        <v>5</v>
      </c>
      <c r="H42" s="216" t="s">
        <v>6</v>
      </c>
      <c r="I42" s="39" t="s">
        <v>7</v>
      </c>
    </row>
    <row r="43" spans="1:9" ht="14.25" customHeight="1" x14ac:dyDescent="0.2">
      <c r="A43" s="61"/>
      <c r="B43" s="28"/>
      <c r="C43" s="230"/>
      <c r="D43" s="231"/>
      <c r="E43" s="47"/>
      <c r="F43" s="59" t="s">
        <v>4</v>
      </c>
      <c r="G43" s="215"/>
      <c r="H43" s="217"/>
      <c r="I43" s="61" t="s">
        <v>110</v>
      </c>
    </row>
    <row r="44" spans="1:9" x14ac:dyDescent="0.2">
      <c r="A44" s="44">
        <v>1</v>
      </c>
      <c r="B44" s="44">
        <v>2</v>
      </c>
      <c r="C44" s="238">
        <v>3</v>
      </c>
      <c r="D44" s="239"/>
      <c r="E44" s="44">
        <v>4</v>
      </c>
      <c r="F44" s="44">
        <v>5</v>
      </c>
      <c r="G44" s="44">
        <v>6</v>
      </c>
      <c r="H44" s="44">
        <v>7</v>
      </c>
      <c r="I44" s="67">
        <v>8</v>
      </c>
    </row>
    <row r="45" spans="1:9" ht="17.25" customHeight="1" x14ac:dyDescent="0.2">
      <c r="A45" s="38">
        <v>11</v>
      </c>
      <c r="B45" s="45"/>
      <c r="C45" s="240" t="s">
        <v>46</v>
      </c>
      <c r="D45" s="241"/>
      <c r="E45" s="38"/>
      <c r="F45" s="40"/>
      <c r="G45" s="40"/>
      <c r="H45" s="40"/>
      <c r="I45" s="40"/>
    </row>
    <row r="46" spans="1:9" ht="17.25" customHeight="1" x14ac:dyDescent="0.2">
      <c r="A46" s="41"/>
      <c r="B46" s="46"/>
      <c r="C46" s="28" t="s">
        <v>915</v>
      </c>
      <c r="D46" s="68"/>
      <c r="E46" s="41"/>
      <c r="F46" s="99"/>
      <c r="G46" s="99"/>
      <c r="H46" s="99"/>
      <c r="I46" s="99"/>
    </row>
    <row r="47" spans="1:9" ht="17.25" customHeight="1" x14ac:dyDescent="0.2">
      <c r="A47" s="43"/>
      <c r="B47" s="48" t="s">
        <v>69</v>
      </c>
      <c r="C47" s="34" t="s">
        <v>47</v>
      </c>
      <c r="D47" s="69"/>
      <c r="E47" s="43">
        <v>123</v>
      </c>
      <c r="F47" s="97">
        <f>SUM(ЗАКЛИСТ!D39:D43)</f>
        <v>0</v>
      </c>
      <c r="G47" s="97">
        <f>SUM(ЗАКЛИСТ!C39:C43)</f>
        <v>0</v>
      </c>
      <c r="H47" s="97">
        <v>0</v>
      </c>
      <c r="I47" s="97">
        <f>G47-H47</f>
        <v>0</v>
      </c>
    </row>
    <row r="48" spans="1:9" ht="17.25" customHeight="1" x14ac:dyDescent="0.2">
      <c r="A48" s="41"/>
      <c r="B48" s="46"/>
      <c r="C48" s="242" t="s">
        <v>48</v>
      </c>
      <c r="D48" s="243"/>
      <c r="E48" s="41"/>
      <c r="F48" s="99"/>
      <c r="G48" s="99"/>
      <c r="H48" s="99"/>
      <c r="I48" s="99"/>
    </row>
    <row r="49" spans="1:9" x14ac:dyDescent="0.2">
      <c r="A49" s="43"/>
      <c r="B49" s="48"/>
      <c r="C49" s="233" t="s">
        <v>49</v>
      </c>
      <c r="D49" s="234"/>
      <c r="E49" s="43">
        <v>124</v>
      </c>
      <c r="F49" s="97">
        <f>F51+F60+F61+F67+F69+F77+F78+F80+F81+F82</f>
        <v>0</v>
      </c>
      <c r="G49" s="97">
        <f>G51+G60+G61+G67+G69+G77+G78+G80+G81+G82</f>
        <v>255557</v>
      </c>
      <c r="H49" s="97">
        <f>H51+H60+H61+H67+H69+H77+H78+H80+H81+H82</f>
        <v>0</v>
      </c>
      <c r="I49" s="97">
        <f>I51+I60+I61+I67+I69+I77+I78+I80+I81+I82</f>
        <v>255557</v>
      </c>
    </row>
    <row r="50" spans="1:9" ht="17.25" customHeight="1" x14ac:dyDescent="0.2">
      <c r="A50" s="38"/>
      <c r="B50" s="45"/>
      <c r="C50" s="240" t="s">
        <v>50</v>
      </c>
      <c r="D50" s="241"/>
      <c r="E50" s="38"/>
      <c r="F50" s="98"/>
      <c r="G50" s="98"/>
      <c r="H50" s="98"/>
      <c r="I50" s="98"/>
    </row>
    <row r="51" spans="1:9" x14ac:dyDescent="0.2">
      <c r="A51" s="43"/>
      <c r="B51" s="48"/>
      <c r="C51" s="233" t="s">
        <v>51</v>
      </c>
      <c r="D51" s="234"/>
      <c r="E51" s="43">
        <v>125</v>
      </c>
      <c r="F51" s="97">
        <f>F52+F53+F54+F55+F56+F57+F58+F59</f>
        <v>0</v>
      </c>
      <c r="G51" s="97">
        <f>G52+G53+G54+G55+G56+G57+G58+G59</f>
        <v>255557</v>
      </c>
      <c r="H51" s="97">
        <f>H52+H53+H54+H55+H56+H57+H58+H59</f>
        <v>0</v>
      </c>
      <c r="I51" s="97">
        <f>I52+I53+I54+I55+I56+I57+I58+I59</f>
        <v>255557</v>
      </c>
    </row>
    <row r="52" spans="1:9" ht="17.25" customHeight="1" x14ac:dyDescent="0.2">
      <c r="A52" s="49">
        <v>12</v>
      </c>
      <c r="B52" s="50" t="s">
        <v>70</v>
      </c>
      <c r="C52" s="235" t="s">
        <v>52</v>
      </c>
      <c r="D52" s="235"/>
      <c r="E52" s="49">
        <v>126</v>
      </c>
      <c r="F52" s="96">
        <f>ЗАКЛИСТ!D51</f>
        <v>0</v>
      </c>
      <c r="G52" s="96">
        <f>ЗАКЛИСТ!C51</f>
        <v>255557</v>
      </c>
      <c r="H52" s="96"/>
      <c r="I52" s="96">
        <f>G52-H52</f>
        <v>255557</v>
      </c>
    </row>
    <row r="53" spans="1:9" ht="17.25" customHeight="1" x14ac:dyDescent="0.2">
      <c r="A53" s="49">
        <v>13</v>
      </c>
      <c r="B53" s="50" t="s">
        <v>71</v>
      </c>
      <c r="C53" s="51" t="s">
        <v>53</v>
      </c>
      <c r="D53" s="49"/>
      <c r="E53" s="49">
        <v>127</v>
      </c>
      <c r="F53" s="96">
        <f>ЗАКЛИСТ!D52</f>
        <v>0</v>
      </c>
      <c r="G53" s="96">
        <f>ЗАКЛИСТ!C52</f>
        <v>0</v>
      </c>
      <c r="H53" s="96"/>
      <c r="I53" s="96">
        <f t="shared" ref="I53:I60" si="1">G53-H53</f>
        <v>0</v>
      </c>
    </row>
    <row r="54" spans="1:9" ht="17.25" customHeight="1" x14ac:dyDescent="0.2">
      <c r="A54" s="49">
        <v>14</v>
      </c>
      <c r="B54" s="50" t="s">
        <v>72</v>
      </c>
      <c r="C54" s="51" t="s">
        <v>54</v>
      </c>
      <c r="D54" s="49"/>
      <c r="E54" s="49">
        <v>128</v>
      </c>
      <c r="F54" s="96">
        <f>ЗАКЛИСТ!D53</f>
        <v>0</v>
      </c>
      <c r="G54" s="96">
        <f>ЗАКЛИСТ!C53</f>
        <v>0</v>
      </c>
      <c r="H54" s="96"/>
      <c r="I54" s="96">
        <f t="shared" si="1"/>
        <v>0</v>
      </c>
    </row>
    <row r="55" spans="1:9" ht="17.25" customHeight="1" x14ac:dyDescent="0.2">
      <c r="A55" s="49">
        <v>15</v>
      </c>
      <c r="B55" s="50" t="s">
        <v>73</v>
      </c>
      <c r="C55" s="51" t="s">
        <v>55</v>
      </c>
      <c r="D55" s="49"/>
      <c r="E55" s="49">
        <v>129</v>
      </c>
      <c r="F55" s="96">
        <f>ЗАКЛИСТ!D54</f>
        <v>0</v>
      </c>
      <c r="G55" s="96">
        <f>ЗАКЛИСТ!C54</f>
        <v>0</v>
      </c>
      <c r="H55" s="96"/>
      <c r="I55" s="96">
        <f t="shared" si="1"/>
        <v>0</v>
      </c>
    </row>
    <row r="56" spans="1:9" ht="17.25" customHeight="1" x14ac:dyDescent="0.2">
      <c r="A56" s="49">
        <v>16</v>
      </c>
      <c r="B56" s="50" t="s">
        <v>74</v>
      </c>
      <c r="C56" s="51" t="s">
        <v>56</v>
      </c>
      <c r="D56" s="49"/>
      <c r="E56" s="49">
        <v>130</v>
      </c>
      <c r="F56" s="96">
        <f>ЗАКЛИСТ!D55</f>
        <v>0</v>
      </c>
      <c r="G56" s="96">
        <f>ЗАКЛИСТ!C55</f>
        <v>0</v>
      </c>
      <c r="H56" s="96"/>
      <c r="I56" s="96">
        <f t="shared" si="1"/>
        <v>0</v>
      </c>
    </row>
    <row r="57" spans="1:9" ht="17.25" customHeight="1" x14ac:dyDescent="0.2">
      <c r="A57" s="49">
        <v>17</v>
      </c>
      <c r="B57" s="50" t="s">
        <v>75</v>
      </c>
      <c r="C57" s="51" t="s">
        <v>57</v>
      </c>
      <c r="D57" s="49"/>
      <c r="E57" s="49">
        <v>131</v>
      </c>
      <c r="F57" s="96">
        <f>ЗАКЛИСТ!D56</f>
        <v>0</v>
      </c>
      <c r="G57" s="96">
        <f>ЗАКЛИСТ!C56</f>
        <v>0</v>
      </c>
      <c r="H57" s="96"/>
      <c r="I57" s="96">
        <f t="shared" si="1"/>
        <v>0</v>
      </c>
    </row>
    <row r="58" spans="1:9" ht="17.25" customHeight="1" x14ac:dyDescent="0.2">
      <c r="A58" s="49">
        <v>18</v>
      </c>
      <c r="B58" s="50" t="s">
        <v>76</v>
      </c>
      <c r="C58" s="51" t="s">
        <v>58</v>
      </c>
      <c r="D58" s="49"/>
      <c r="E58" s="49">
        <v>132</v>
      </c>
      <c r="F58" s="96">
        <f>ЗАКЛИСТ!D57</f>
        <v>0</v>
      </c>
      <c r="G58" s="96">
        <f>ЗАКЛИСТ!C57</f>
        <v>0</v>
      </c>
      <c r="H58" s="96"/>
      <c r="I58" s="96">
        <f t="shared" si="1"/>
        <v>0</v>
      </c>
    </row>
    <row r="59" spans="1:9" ht="17.25" customHeight="1" x14ac:dyDescent="0.2">
      <c r="A59" s="49">
        <v>19</v>
      </c>
      <c r="B59" s="50" t="s">
        <v>77</v>
      </c>
      <c r="C59" s="51" t="s">
        <v>59</v>
      </c>
      <c r="D59" s="49"/>
      <c r="E59" s="49">
        <v>133</v>
      </c>
      <c r="F59" s="96">
        <f>ЗАКЛИСТ!D58</f>
        <v>0</v>
      </c>
      <c r="G59" s="96">
        <f>ЗАКЛИСТ!C58</f>
        <v>0</v>
      </c>
      <c r="H59" s="96"/>
      <c r="I59" s="96">
        <f t="shared" si="1"/>
        <v>0</v>
      </c>
    </row>
    <row r="60" spans="1:9" ht="17.25" customHeight="1" x14ac:dyDescent="0.2">
      <c r="A60" s="49">
        <v>20</v>
      </c>
      <c r="B60" s="50" t="s">
        <v>1023</v>
      </c>
      <c r="C60" s="51" t="s">
        <v>60</v>
      </c>
      <c r="D60" s="49"/>
      <c r="E60" s="49">
        <v>134</v>
      </c>
      <c r="F60" s="96">
        <f>SUM(ЗАКЛИСТ!D59:D64)</f>
        <v>0</v>
      </c>
      <c r="G60" s="96">
        <f>SUM(ЗАКЛИСТ!C59:C64)</f>
        <v>0</v>
      </c>
      <c r="H60" s="96"/>
      <c r="I60" s="96">
        <f t="shared" si="1"/>
        <v>0</v>
      </c>
    </row>
    <row r="61" spans="1:9" ht="17.25" customHeight="1" x14ac:dyDescent="0.2">
      <c r="A61" s="49"/>
      <c r="B61" s="50"/>
      <c r="C61" s="51" t="s">
        <v>61</v>
      </c>
      <c r="D61" s="49"/>
      <c r="E61" s="49">
        <v>135</v>
      </c>
      <c r="F61" s="96">
        <f>F62+F63+F64+F65</f>
        <v>0</v>
      </c>
      <c r="G61" s="96">
        <f>G62+G63+G64+G65</f>
        <v>0</v>
      </c>
      <c r="H61" s="96">
        <f>H62+H63+H64+H65</f>
        <v>0</v>
      </c>
      <c r="I61" s="96">
        <f>I62+I63+I64+I65</f>
        <v>0</v>
      </c>
    </row>
    <row r="62" spans="1:9" ht="17.25" customHeight="1" x14ac:dyDescent="0.2">
      <c r="A62" s="49">
        <v>21</v>
      </c>
      <c r="B62" s="50" t="s">
        <v>78</v>
      </c>
      <c r="C62" s="51" t="s">
        <v>62</v>
      </c>
      <c r="D62" s="49"/>
      <c r="E62" s="49">
        <v>136</v>
      </c>
      <c r="F62" s="96">
        <f>ЗАКЛИСТ!D65</f>
        <v>0</v>
      </c>
      <c r="G62" s="96">
        <f>ЗАКЛИСТ!C65</f>
        <v>0</v>
      </c>
      <c r="H62" s="96"/>
      <c r="I62" s="96">
        <f>G62-H62</f>
        <v>0</v>
      </c>
    </row>
    <row r="63" spans="1:9" ht="17.25" customHeight="1" x14ac:dyDescent="0.2">
      <c r="A63" s="49">
        <v>22</v>
      </c>
      <c r="B63" s="50" t="s">
        <v>79</v>
      </c>
      <c r="C63" s="51" t="s">
        <v>63</v>
      </c>
      <c r="D63" s="49"/>
      <c r="E63" s="49">
        <v>136</v>
      </c>
      <c r="F63" s="96">
        <f>ЗАКЛИСТ!D66</f>
        <v>0</v>
      </c>
      <c r="G63" s="96">
        <f>ЗАКЛИСТ!C66</f>
        <v>0</v>
      </c>
      <c r="H63" s="96"/>
      <c r="I63" s="96">
        <f>G63-H63</f>
        <v>0</v>
      </c>
    </row>
    <row r="64" spans="1:9" ht="17.25" customHeight="1" x14ac:dyDescent="0.2">
      <c r="A64" s="49">
        <v>23</v>
      </c>
      <c r="B64" s="50" t="s">
        <v>83</v>
      </c>
      <c r="C64" s="51" t="s">
        <v>64</v>
      </c>
      <c r="D64" s="49"/>
      <c r="E64" s="49">
        <v>138</v>
      </c>
      <c r="F64" s="96">
        <f>ЗАКЛИСТ!D67+ЗАКЛИСТ!D69</f>
        <v>0</v>
      </c>
      <c r="G64" s="96">
        <f>ЗАКЛИСТ!C67</f>
        <v>0</v>
      </c>
      <c r="H64" s="96">
        <f>-ЗАКЛИСТ!C69</f>
        <v>0</v>
      </c>
      <c r="I64" s="96">
        <f>G64-H64</f>
        <v>0</v>
      </c>
    </row>
    <row r="65" spans="1:9" ht="17.25" customHeight="1" x14ac:dyDescent="0.2">
      <c r="A65" s="49">
        <v>24</v>
      </c>
      <c r="B65" s="50" t="s">
        <v>80</v>
      </c>
      <c r="C65" s="51" t="s">
        <v>65</v>
      </c>
      <c r="D65" s="49"/>
      <c r="E65" s="49">
        <v>139</v>
      </c>
      <c r="F65" s="96">
        <f>ЗАКЛИСТ!D68+ЗАКЛИСТ!D70</f>
        <v>0</v>
      </c>
      <c r="G65" s="96">
        <f>ЗАКЛИСТ!C68</f>
        <v>0</v>
      </c>
      <c r="H65" s="96">
        <f>-ЗАКЛИСТ!C70</f>
        <v>0</v>
      </c>
      <c r="I65" s="98">
        <f>G65-H65</f>
        <v>0</v>
      </c>
    </row>
    <row r="66" spans="1:9" ht="17.25" customHeight="1" x14ac:dyDescent="0.2">
      <c r="A66" s="38">
        <v>25</v>
      </c>
      <c r="B66" s="45" t="s">
        <v>81</v>
      </c>
      <c r="C66" s="240" t="s">
        <v>66</v>
      </c>
      <c r="D66" s="241"/>
      <c r="E66" s="38"/>
      <c r="F66" s="98"/>
      <c r="G66" s="98"/>
      <c r="H66" s="101"/>
      <c r="I66" s="98"/>
    </row>
    <row r="67" spans="1:9" ht="14.25" customHeight="1" x14ac:dyDescent="0.2">
      <c r="A67" s="43"/>
      <c r="B67" s="48"/>
      <c r="C67" s="34" t="s">
        <v>67</v>
      </c>
      <c r="D67" s="69"/>
      <c r="E67" s="43">
        <v>140</v>
      </c>
      <c r="F67" s="97">
        <f>SUM(ЗАКЛИСТ!D71:D73)</f>
        <v>0</v>
      </c>
      <c r="G67" s="97">
        <f>SUM(ЗАКЛИСТ!C71:C73)</f>
        <v>0</v>
      </c>
      <c r="H67" s="102"/>
      <c r="I67" s="97">
        <f>G67-H67</f>
        <v>0</v>
      </c>
    </row>
    <row r="68" spans="1:9" ht="17.25" customHeight="1" x14ac:dyDescent="0.2">
      <c r="A68" s="38">
        <v>26</v>
      </c>
      <c r="B68" s="45" t="s">
        <v>82</v>
      </c>
      <c r="C68" s="66" t="s">
        <v>68</v>
      </c>
      <c r="D68" s="70"/>
      <c r="E68" s="38"/>
      <c r="F68" s="98"/>
      <c r="G68" s="98"/>
      <c r="H68" s="98"/>
      <c r="I68" s="98"/>
    </row>
    <row r="69" spans="1:9" ht="17.25" customHeight="1" x14ac:dyDescent="0.2">
      <c r="A69" s="43"/>
      <c r="B69" s="48"/>
      <c r="C69" s="34"/>
      <c r="D69" s="69"/>
      <c r="E69" s="43">
        <v>141</v>
      </c>
      <c r="F69" s="97">
        <f>SUM(ЗАКЛИСТ!D74:D80)</f>
        <v>0</v>
      </c>
      <c r="G69" s="97">
        <f>SUM(ЗАКЛИСТ!C74:C79)</f>
        <v>0</v>
      </c>
      <c r="H69" s="97">
        <f>-ЗАКЛИСТ!C80</f>
        <v>0</v>
      </c>
      <c r="I69" s="97">
        <f>G69-H69</f>
        <v>0</v>
      </c>
    </row>
    <row r="70" spans="1:9" x14ac:dyDescent="0.2">
      <c r="A70" s="32"/>
      <c r="B70" s="63"/>
      <c r="D70" s="42"/>
      <c r="E70" s="42"/>
    </row>
    <row r="71" spans="1:9" x14ac:dyDescent="0.2">
      <c r="A71" s="32"/>
      <c r="B71" s="63"/>
      <c r="D71" s="42"/>
      <c r="E71" s="42"/>
    </row>
    <row r="72" spans="1:9" ht="14.25" customHeight="1" x14ac:dyDescent="0.2">
      <c r="A72" s="39"/>
      <c r="B72" s="224" t="s">
        <v>0</v>
      </c>
      <c r="C72" s="226" t="s">
        <v>1</v>
      </c>
      <c r="D72" s="227"/>
      <c r="E72" s="217" t="s">
        <v>2</v>
      </c>
      <c r="F72" s="218" t="s">
        <v>9</v>
      </c>
      <c r="G72" s="219"/>
      <c r="H72" s="219"/>
      <c r="I72" s="220"/>
    </row>
    <row r="73" spans="1:9" ht="14.25" customHeight="1" x14ac:dyDescent="0.2">
      <c r="A73" s="59" t="s">
        <v>10</v>
      </c>
      <c r="B73" s="225"/>
      <c r="C73" s="228"/>
      <c r="D73" s="229"/>
      <c r="E73" s="223"/>
      <c r="F73" s="60"/>
      <c r="G73" s="219" t="s">
        <v>8</v>
      </c>
      <c r="H73" s="219"/>
      <c r="I73" s="220"/>
    </row>
    <row r="74" spans="1:9" ht="14.25" customHeight="1" x14ac:dyDescent="0.2">
      <c r="A74" s="59" t="s">
        <v>11</v>
      </c>
      <c r="B74" s="225"/>
      <c r="C74" s="228"/>
      <c r="D74" s="229"/>
      <c r="E74" s="223"/>
      <c r="F74" s="39" t="s">
        <v>3</v>
      </c>
      <c r="G74" s="214" t="s">
        <v>5</v>
      </c>
      <c r="H74" s="216" t="s">
        <v>6</v>
      </c>
      <c r="I74" s="39" t="s">
        <v>7</v>
      </c>
    </row>
    <row r="75" spans="1:9" ht="14.25" customHeight="1" x14ac:dyDescent="0.2">
      <c r="A75" s="61"/>
      <c r="B75" s="28"/>
      <c r="C75" s="230"/>
      <c r="D75" s="231"/>
      <c r="E75" s="47"/>
      <c r="F75" s="59" t="s">
        <v>4</v>
      </c>
      <c r="G75" s="215"/>
      <c r="H75" s="217"/>
      <c r="I75" s="61" t="s">
        <v>110</v>
      </c>
    </row>
    <row r="76" spans="1:9" x14ac:dyDescent="0.2">
      <c r="A76" s="44">
        <v>1</v>
      </c>
      <c r="B76" s="44">
        <v>2</v>
      </c>
      <c r="C76" s="238">
        <v>3</v>
      </c>
      <c r="D76" s="239"/>
      <c r="E76" s="44">
        <v>4</v>
      </c>
      <c r="F76" s="44">
        <v>5</v>
      </c>
      <c r="G76" s="44">
        <v>6</v>
      </c>
      <c r="H76" s="44">
        <v>7</v>
      </c>
      <c r="I76" s="44">
        <v>8</v>
      </c>
    </row>
    <row r="77" spans="1:9" ht="18.75" customHeight="1" x14ac:dyDescent="0.2">
      <c r="A77" s="49">
        <v>27</v>
      </c>
      <c r="B77" s="50" t="s">
        <v>112</v>
      </c>
      <c r="C77" s="235" t="s">
        <v>84</v>
      </c>
      <c r="D77" s="235"/>
      <c r="E77" s="49">
        <v>142</v>
      </c>
      <c r="F77" s="96">
        <f>SUM(ЗАКЛИСТ!D81:D84)</f>
        <v>0</v>
      </c>
      <c r="G77" s="96">
        <f>SUM(ЗАКЛИСТ!C81:C83)</f>
        <v>0</v>
      </c>
      <c r="H77" s="96">
        <f>-ЗАКЛИСТ!C84</f>
        <v>0</v>
      </c>
      <c r="I77" s="98">
        <f>G77-H77</f>
        <v>0</v>
      </c>
    </row>
    <row r="78" spans="1:9" ht="18.75" customHeight="1" x14ac:dyDescent="0.2">
      <c r="A78" s="49">
        <v>28</v>
      </c>
      <c r="B78" s="50" t="s">
        <v>113</v>
      </c>
      <c r="C78" s="235" t="s">
        <v>85</v>
      </c>
      <c r="D78" s="235"/>
      <c r="E78" s="49">
        <v>143</v>
      </c>
      <c r="F78" s="96">
        <f>SUM(ЗАКЛИСТ!D85:D88)</f>
        <v>0</v>
      </c>
      <c r="G78" s="96">
        <f>SUM(ЗАКЛИСТ!C85:C87)</f>
        <v>0</v>
      </c>
      <c r="H78" s="96">
        <f>-ЗАКЛИСТ!C88</f>
        <v>0</v>
      </c>
      <c r="I78" s="98">
        <f>G78-H78</f>
        <v>0</v>
      </c>
    </row>
    <row r="79" spans="1:9" ht="18.75" customHeight="1" x14ac:dyDescent="0.2">
      <c r="A79" s="38">
        <v>29</v>
      </c>
      <c r="B79" s="45" t="s">
        <v>114</v>
      </c>
      <c r="C79" s="244" t="s">
        <v>86</v>
      </c>
      <c r="D79" s="244"/>
      <c r="E79" s="38"/>
      <c r="F79" s="103"/>
      <c r="G79" s="98"/>
      <c r="H79" s="103"/>
      <c r="I79" s="98"/>
    </row>
    <row r="80" spans="1:9" ht="12.75" customHeight="1" x14ac:dyDescent="0.2">
      <c r="A80" s="43"/>
      <c r="B80" s="48"/>
      <c r="C80" s="244" t="s">
        <v>87</v>
      </c>
      <c r="D80" s="244"/>
      <c r="E80" s="43">
        <v>144</v>
      </c>
      <c r="F80" s="97">
        <f>SUM(ЗАКЛИСТ!D89:D96)</f>
        <v>0</v>
      </c>
      <c r="G80" s="97">
        <f>SUM(ЗАКЛИСТ!C89:C95)</f>
        <v>0</v>
      </c>
      <c r="H80" s="103">
        <f>-ЗАКЛИСТ!C96</f>
        <v>0</v>
      </c>
      <c r="I80" s="97">
        <f>G80-H80</f>
        <v>0</v>
      </c>
    </row>
    <row r="81" spans="1:9" ht="18.75" customHeight="1" x14ac:dyDescent="0.2">
      <c r="A81" s="49">
        <v>30</v>
      </c>
      <c r="B81" s="50" t="s">
        <v>115</v>
      </c>
      <c r="C81" s="232" t="s">
        <v>88</v>
      </c>
      <c r="D81" s="232"/>
      <c r="E81" s="49">
        <v>145</v>
      </c>
      <c r="F81" s="96">
        <f>SUM(ЗАКЛИСТ!D97:D105)</f>
        <v>0</v>
      </c>
      <c r="G81" s="96">
        <f>SUM(ЗАКЛИСТ!C97:C105)</f>
        <v>0</v>
      </c>
      <c r="H81" s="96"/>
      <c r="I81" s="96">
        <f>G81-H81</f>
        <v>0</v>
      </c>
    </row>
    <row r="82" spans="1:9" ht="18.75" customHeight="1" x14ac:dyDescent="0.2">
      <c r="A82" s="49">
        <v>31</v>
      </c>
      <c r="B82" s="50" t="s">
        <v>116</v>
      </c>
      <c r="C82" s="235" t="s">
        <v>89</v>
      </c>
      <c r="D82" s="235"/>
      <c r="E82" s="49">
        <v>146</v>
      </c>
      <c r="F82" s="96">
        <f>ЗАКЛИСТ!D106</f>
        <v>0</v>
      </c>
      <c r="G82" s="96">
        <f>ЗАКЛИСТ!C106</f>
        <v>0</v>
      </c>
      <c r="H82" s="96"/>
      <c r="I82" s="96">
        <f>G82-H82</f>
        <v>0</v>
      </c>
    </row>
    <row r="83" spans="1:9" ht="16.5" customHeight="1" x14ac:dyDescent="0.2">
      <c r="A83" s="38"/>
      <c r="B83" s="63"/>
      <c r="C83" s="236" t="s">
        <v>90</v>
      </c>
      <c r="D83" s="237"/>
      <c r="E83" s="40"/>
      <c r="F83" s="103"/>
      <c r="G83" s="98"/>
      <c r="H83" s="103"/>
      <c r="I83" s="98"/>
    </row>
    <row r="84" spans="1:9" x14ac:dyDescent="0.2">
      <c r="A84" s="41"/>
      <c r="B84" s="63"/>
      <c r="C84" s="242" t="s">
        <v>91</v>
      </c>
      <c r="D84" s="243"/>
      <c r="E84" s="47"/>
      <c r="F84" s="103"/>
      <c r="G84" s="99"/>
      <c r="H84" s="103"/>
      <c r="I84" s="99"/>
    </row>
    <row r="85" spans="1:9" x14ac:dyDescent="0.2">
      <c r="A85" s="43"/>
      <c r="B85" s="63"/>
      <c r="C85" s="233" t="s">
        <v>92</v>
      </c>
      <c r="D85" s="234"/>
      <c r="E85" s="43">
        <v>147</v>
      </c>
      <c r="F85" s="103">
        <f>F86+F87+F88+F89+F90+F91</f>
        <v>0</v>
      </c>
      <c r="G85" s="97">
        <f>G86+G87+G88+G89+G90+G91</f>
        <v>0</v>
      </c>
      <c r="H85" s="103">
        <f>H86+H87+H88+H89+H90+H91</f>
        <v>0</v>
      </c>
      <c r="I85" s="97">
        <f>I86+I87+I88+I89+I90+I91</f>
        <v>0</v>
      </c>
    </row>
    <row r="86" spans="1:9" ht="18" customHeight="1" x14ac:dyDescent="0.2">
      <c r="A86" s="49">
        <v>32</v>
      </c>
      <c r="B86" s="50" t="s">
        <v>117</v>
      </c>
      <c r="C86" s="235" t="s">
        <v>93</v>
      </c>
      <c r="D86" s="235"/>
      <c r="E86" s="49">
        <v>148</v>
      </c>
      <c r="F86" s="96">
        <f>SUM(ЗАКЛИСТ!D156:D159)</f>
        <v>0</v>
      </c>
      <c r="G86" s="96">
        <f>SUM(ЗАКЛИСТ!C156:C157)+ЗАКЛИСТ!C159</f>
        <v>0</v>
      </c>
      <c r="H86" s="96">
        <f>ЗАКЛИСТ!C158</f>
        <v>0</v>
      </c>
      <c r="I86" s="96">
        <f t="shared" ref="I86:I91" si="2">G86-H86</f>
        <v>0</v>
      </c>
    </row>
    <row r="87" spans="1:9" ht="18" customHeight="1" x14ac:dyDescent="0.2">
      <c r="A87" s="49">
        <v>33</v>
      </c>
      <c r="B87" s="50" t="s">
        <v>118</v>
      </c>
      <c r="C87" s="235" t="s">
        <v>94</v>
      </c>
      <c r="D87" s="235"/>
      <c r="E87" s="49">
        <v>149</v>
      </c>
      <c r="F87" s="96">
        <f>SUM(ЗАКЛИСТ!D160:D162)</f>
        <v>0</v>
      </c>
      <c r="G87" s="96">
        <f>SUM(ЗАКЛИСТ!C160+ЗАКЛИСТ!C162)</f>
        <v>0</v>
      </c>
      <c r="H87" s="96">
        <f>ЗАКЛИСТ!C161</f>
        <v>0</v>
      </c>
      <c r="I87" s="96">
        <f t="shared" si="2"/>
        <v>0</v>
      </c>
    </row>
    <row r="88" spans="1:9" ht="18" customHeight="1" x14ac:dyDescent="0.2">
      <c r="A88" s="49">
        <v>34</v>
      </c>
      <c r="B88" s="50" t="s">
        <v>119</v>
      </c>
      <c r="C88" s="235" t="s">
        <v>95</v>
      </c>
      <c r="D88" s="235"/>
      <c r="E88" s="49">
        <v>150</v>
      </c>
      <c r="F88" s="96">
        <f>SUM(ЗАКЛИСТ!D163:D166)</f>
        <v>0</v>
      </c>
      <c r="G88" s="96">
        <f>SUM(ЗАКЛИСТ!C163:C164)+ЗАКЛИСТ!C166</f>
        <v>0</v>
      </c>
      <c r="H88" s="96">
        <f>-ЗАКЛИСТ!C165</f>
        <v>0</v>
      </c>
      <c r="I88" s="96">
        <f t="shared" si="2"/>
        <v>0</v>
      </c>
    </row>
    <row r="89" spans="1:9" ht="18" customHeight="1" x14ac:dyDescent="0.2">
      <c r="A89" s="49">
        <v>35</v>
      </c>
      <c r="B89" s="50" t="s">
        <v>120</v>
      </c>
      <c r="C89" s="235" t="s">
        <v>96</v>
      </c>
      <c r="D89" s="235"/>
      <c r="E89" s="49">
        <v>151</v>
      </c>
      <c r="F89" s="96">
        <f>SUM(ЗАКЛИСТ!D274:D277)</f>
        <v>0</v>
      </c>
      <c r="G89" s="96">
        <f>SUM(ЗАКЛИСТ!C274:C275)+ЗАКЛИСТ!C277</f>
        <v>0</v>
      </c>
      <c r="H89" s="96">
        <f>ЗАКЛИСТ!C276</f>
        <v>0</v>
      </c>
      <c r="I89" s="96">
        <f t="shared" si="2"/>
        <v>0</v>
      </c>
    </row>
    <row r="90" spans="1:9" ht="18" customHeight="1" x14ac:dyDescent="0.2">
      <c r="A90" s="49">
        <v>36</v>
      </c>
      <c r="B90" s="50" t="s">
        <v>121</v>
      </c>
      <c r="C90" s="235" t="s">
        <v>97</v>
      </c>
      <c r="D90" s="235"/>
      <c r="E90" s="49">
        <v>152</v>
      </c>
      <c r="F90" s="96">
        <f>SUM(ЗАКЛИСТ!D278:D284)</f>
        <v>0</v>
      </c>
      <c r="G90" s="96">
        <f>SUM(ЗАКЛИСТ!C278:C282)+ЗАКЛИСТ!C284</f>
        <v>0</v>
      </c>
      <c r="H90" s="96">
        <f>ЗАКЛИСТ!C283</f>
        <v>0</v>
      </c>
      <c r="I90" s="96">
        <f t="shared" si="2"/>
        <v>0</v>
      </c>
    </row>
    <row r="91" spans="1:9" ht="18" customHeight="1" x14ac:dyDescent="0.2">
      <c r="A91" s="49">
        <v>37</v>
      </c>
      <c r="B91" s="50" t="s">
        <v>122</v>
      </c>
      <c r="C91" s="235" t="s">
        <v>98</v>
      </c>
      <c r="D91" s="235"/>
      <c r="E91" s="49">
        <v>153</v>
      </c>
      <c r="F91" s="96">
        <f>SUM(ЗАКЛИСТ!D285:D303)</f>
        <v>0</v>
      </c>
      <c r="G91" s="96">
        <f>SUM(ЗАКЛИСТ!C285:C297)+SUM(ЗАКЛИСТ!C299:C302)</f>
        <v>0</v>
      </c>
      <c r="H91" s="96">
        <f>ЗАКЛИСТ!C298+ЗАКЛИСТ!C303</f>
        <v>0</v>
      </c>
      <c r="I91" s="96">
        <f t="shared" si="2"/>
        <v>0</v>
      </c>
    </row>
    <row r="92" spans="1:9" ht="15" customHeight="1" x14ac:dyDescent="0.2">
      <c r="A92" s="38"/>
      <c r="B92" s="63"/>
      <c r="C92" s="236" t="s">
        <v>99</v>
      </c>
      <c r="D92" s="237"/>
      <c r="F92" s="98"/>
      <c r="G92" s="103"/>
      <c r="H92" s="98"/>
      <c r="I92" s="98"/>
    </row>
    <row r="93" spans="1:9" x14ac:dyDescent="0.2">
      <c r="A93" s="41"/>
      <c r="B93" s="63"/>
      <c r="C93" s="242" t="s">
        <v>100</v>
      </c>
      <c r="D93" s="243"/>
      <c r="F93" s="99"/>
      <c r="G93" s="103"/>
      <c r="H93" s="99"/>
      <c r="I93" s="99"/>
    </row>
    <row r="94" spans="1:9" x14ac:dyDescent="0.2">
      <c r="A94" s="43"/>
      <c r="B94" s="63"/>
      <c r="C94" s="233" t="s">
        <v>101</v>
      </c>
      <c r="D94" s="234"/>
      <c r="E94" s="42">
        <v>154</v>
      </c>
      <c r="F94" s="97">
        <f>SUM(F95:F97)</f>
        <v>0</v>
      </c>
      <c r="G94" s="97">
        <f t="shared" ref="G94:I94" si="3">SUM(G95:G97)</f>
        <v>0</v>
      </c>
      <c r="H94" s="97">
        <f t="shared" si="3"/>
        <v>0</v>
      </c>
      <c r="I94" s="97">
        <f t="shared" si="3"/>
        <v>0</v>
      </c>
    </row>
    <row r="95" spans="1:9" ht="18" customHeight="1" x14ac:dyDescent="0.2">
      <c r="A95" s="49">
        <v>38</v>
      </c>
      <c r="B95" s="50" t="s">
        <v>123</v>
      </c>
      <c r="C95" s="235" t="s">
        <v>102</v>
      </c>
      <c r="D95" s="235"/>
      <c r="E95" s="49">
        <v>155</v>
      </c>
      <c r="F95" s="96">
        <f>ЗАКЛИСТ!D48</f>
        <v>0</v>
      </c>
      <c r="G95" s="96">
        <f>ЗАКЛИСТ!C48</f>
        <v>0</v>
      </c>
      <c r="H95" s="96"/>
      <c r="I95" s="96">
        <f>G95-H95</f>
        <v>0</v>
      </c>
    </row>
    <row r="96" spans="1:9" ht="18" customHeight="1" x14ac:dyDescent="0.2">
      <c r="A96" s="49">
        <v>39</v>
      </c>
      <c r="B96" s="50" t="s">
        <v>124</v>
      </c>
      <c r="C96" s="235" t="s">
        <v>103</v>
      </c>
      <c r="D96" s="235"/>
      <c r="E96" s="49">
        <v>156</v>
      </c>
      <c r="F96" s="96">
        <f>ЗАКЛИСТ!D49</f>
        <v>0</v>
      </c>
      <c r="G96" s="96">
        <f>ЗАКЛИСТ!C49</f>
        <v>0</v>
      </c>
      <c r="H96" s="96"/>
      <c r="I96" s="96">
        <f>G96-H96</f>
        <v>0</v>
      </c>
    </row>
    <row r="97" spans="1:9" ht="18" customHeight="1" x14ac:dyDescent="0.2">
      <c r="A97" s="49">
        <v>40</v>
      </c>
      <c r="B97" s="50" t="s">
        <v>125</v>
      </c>
      <c r="C97" s="235" t="s">
        <v>104</v>
      </c>
      <c r="D97" s="235"/>
      <c r="E97" s="49">
        <v>157</v>
      </c>
      <c r="F97" s="96">
        <f>ЗАКЛИСТ!D50</f>
        <v>0</v>
      </c>
      <c r="G97" s="96">
        <f>ЗАКЛИСТ!C50</f>
        <v>0</v>
      </c>
      <c r="H97" s="96"/>
      <c r="I97" s="96">
        <f>G97-H97</f>
        <v>0</v>
      </c>
    </row>
    <row r="98" spans="1:9" ht="18" customHeight="1" x14ac:dyDescent="0.2">
      <c r="A98" s="49">
        <v>41</v>
      </c>
      <c r="B98" s="50" t="s">
        <v>126</v>
      </c>
      <c r="C98" s="235" t="s">
        <v>105</v>
      </c>
      <c r="D98" s="235"/>
      <c r="E98" s="49">
        <v>158</v>
      </c>
      <c r="F98" s="96">
        <f>SUM(ЗАКЛИСТ!D44:D47)</f>
        <v>0</v>
      </c>
      <c r="G98" s="96">
        <f>SUM(ЗАКЛИСТ!C44:C45)</f>
        <v>0</v>
      </c>
      <c r="H98" s="96">
        <f>SUM(ЗАКЛИСТ!C46:C47)</f>
        <v>0</v>
      </c>
      <c r="I98" s="96">
        <f>G98-H98</f>
        <v>0</v>
      </c>
    </row>
    <row r="99" spans="1:9" ht="19.5" customHeight="1" x14ac:dyDescent="0.2">
      <c r="A99" s="38"/>
      <c r="B99" s="45"/>
      <c r="C99" s="236" t="s">
        <v>106</v>
      </c>
      <c r="D99" s="237"/>
      <c r="F99" s="98"/>
      <c r="G99" s="103"/>
      <c r="H99" s="98"/>
      <c r="I99" s="98"/>
    </row>
    <row r="100" spans="1:9" ht="15" customHeight="1" x14ac:dyDescent="0.2">
      <c r="A100" s="43"/>
      <c r="B100" s="48"/>
      <c r="C100" s="34" t="s">
        <v>107</v>
      </c>
      <c r="D100" s="36"/>
      <c r="E100" s="42">
        <v>159</v>
      </c>
      <c r="F100" s="97">
        <f>F24+F49+F85+F94+F98</f>
        <v>0</v>
      </c>
      <c r="G100" s="97">
        <f t="shared" ref="G100:I100" si="4">G24+G49+G85+G94+G98</f>
        <v>255557</v>
      </c>
      <c r="H100" s="97">
        <f t="shared" si="4"/>
        <v>0</v>
      </c>
      <c r="I100" s="97">
        <f t="shared" si="4"/>
        <v>255557</v>
      </c>
    </row>
    <row r="101" spans="1:9" ht="17.25" customHeight="1" x14ac:dyDescent="0.2">
      <c r="A101" s="49">
        <v>42</v>
      </c>
      <c r="B101" s="50" t="s">
        <v>109</v>
      </c>
      <c r="C101" s="51" t="s">
        <v>108</v>
      </c>
      <c r="D101" s="51"/>
      <c r="E101" s="49">
        <v>160</v>
      </c>
      <c r="F101" s="96"/>
      <c r="G101" s="96"/>
      <c r="H101" s="96"/>
      <c r="I101" s="96">
        <f>G101-H101</f>
        <v>0</v>
      </c>
    </row>
    <row r="102" spans="1:9" x14ac:dyDescent="0.2">
      <c r="A102" s="32"/>
    </row>
    <row r="103" spans="1:9" x14ac:dyDescent="0.2">
      <c r="A103" s="32"/>
      <c r="B103" s="63"/>
    </row>
    <row r="104" spans="1:9" ht="14.25" customHeight="1" x14ac:dyDescent="0.2">
      <c r="A104" s="39"/>
      <c r="B104" s="224" t="s">
        <v>0</v>
      </c>
      <c r="C104" s="226" t="s">
        <v>1</v>
      </c>
      <c r="D104" s="227"/>
      <c r="E104" s="217" t="s">
        <v>2</v>
      </c>
      <c r="F104" s="214" t="s">
        <v>9</v>
      </c>
      <c r="G104" s="214"/>
    </row>
    <row r="105" spans="1:9" ht="14.25" customHeight="1" x14ac:dyDescent="0.2">
      <c r="A105" s="59" t="s">
        <v>10</v>
      </c>
      <c r="B105" s="225"/>
      <c r="C105" s="228"/>
      <c r="D105" s="229"/>
      <c r="E105" s="223"/>
      <c r="F105" s="71" t="s">
        <v>3</v>
      </c>
      <c r="G105" s="217" t="s">
        <v>111</v>
      </c>
    </row>
    <row r="106" spans="1:9" ht="14.25" customHeight="1" x14ac:dyDescent="0.2">
      <c r="A106" s="59" t="s">
        <v>11</v>
      </c>
      <c r="B106" s="225"/>
      <c r="C106" s="228"/>
      <c r="D106" s="229"/>
      <c r="E106" s="223"/>
      <c r="F106" s="59" t="s">
        <v>4</v>
      </c>
      <c r="G106" s="223"/>
      <c r="H106" s="72"/>
      <c r="I106" s="37"/>
    </row>
    <row r="107" spans="1:9" ht="14.25" customHeight="1" x14ac:dyDescent="0.2">
      <c r="A107" s="61"/>
      <c r="B107" s="28"/>
      <c r="C107" s="230"/>
      <c r="D107" s="231"/>
      <c r="E107" s="47"/>
      <c r="F107" s="73"/>
      <c r="G107" s="74" t="s">
        <v>155</v>
      </c>
      <c r="H107" s="72"/>
      <c r="I107" s="37"/>
    </row>
    <row r="108" spans="1:9" x14ac:dyDescent="0.2">
      <c r="A108" s="44">
        <v>1</v>
      </c>
      <c r="B108" s="44">
        <v>2</v>
      </c>
      <c r="C108" s="238">
        <v>3</v>
      </c>
      <c r="D108" s="239"/>
      <c r="E108" s="44">
        <v>4</v>
      </c>
      <c r="F108" s="44">
        <v>5</v>
      </c>
      <c r="G108" s="44">
        <v>6</v>
      </c>
      <c r="H108" s="33"/>
      <c r="I108" s="33"/>
    </row>
    <row r="109" spans="1:9" ht="16.5" customHeight="1" x14ac:dyDescent="0.2">
      <c r="A109" s="38"/>
      <c r="B109" s="45"/>
      <c r="C109" s="240" t="s">
        <v>127</v>
      </c>
      <c r="D109" s="241"/>
      <c r="E109" s="38"/>
      <c r="F109" s="40"/>
      <c r="G109" s="40"/>
    </row>
    <row r="110" spans="1:9" x14ac:dyDescent="0.2">
      <c r="A110" s="41"/>
      <c r="B110" s="46"/>
      <c r="C110" s="28" t="s">
        <v>128</v>
      </c>
      <c r="D110" s="31"/>
      <c r="E110" s="41"/>
      <c r="F110" s="99"/>
      <c r="G110" s="99"/>
    </row>
    <row r="111" spans="1:9" x14ac:dyDescent="0.2">
      <c r="A111" s="43"/>
      <c r="B111" s="48"/>
      <c r="C111" s="34" t="s">
        <v>129</v>
      </c>
      <c r="D111" s="36"/>
      <c r="E111" s="43">
        <v>161</v>
      </c>
      <c r="F111" s="97">
        <f>F112+F115</f>
        <v>0</v>
      </c>
      <c r="G111" s="97">
        <f>G112+G115</f>
        <v>0</v>
      </c>
    </row>
    <row r="112" spans="1:9" ht="21" customHeight="1" x14ac:dyDescent="0.2">
      <c r="A112" s="49">
        <v>43</v>
      </c>
      <c r="B112" s="50" t="s">
        <v>130</v>
      </c>
      <c r="C112" s="60" t="s">
        <v>131</v>
      </c>
      <c r="D112" s="75"/>
      <c r="E112" s="38">
        <v>162</v>
      </c>
      <c r="F112" s="96">
        <f>ЗАКЛИСТ!D352</f>
        <v>0</v>
      </c>
      <c r="G112" s="96">
        <f>ЗАКЛИСТ!C352</f>
        <v>0</v>
      </c>
    </row>
    <row r="113" spans="1:7" ht="13.5" customHeight="1" x14ac:dyDescent="0.2">
      <c r="A113" s="38">
        <v>44</v>
      </c>
      <c r="B113" s="45" t="s">
        <v>132</v>
      </c>
      <c r="C113" s="66" t="s">
        <v>133</v>
      </c>
      <c r="D113" s="29"/>
      <c r="E113" s="38"/>
      <c r="F113" s="98"/>
      <c r="G113" s="98"/>
    </row>
    <row r="114" spans="1:7" x14ac:dyDescent="0.2">
      <c r="A114" s="41"/>
      <c r="B114" s="46"/>
      <c r="C114" s="28" t="s">
        <v>134</v>
      </c>
      <c r="E114" s="41"/>
      <c r="F114" s="99"/>
      <c r="G114" s="99"/>
    </row>
    <row r="115" spans="1:7" x14ac:dyDescent="0.2">
      <c r="A115" s="43"/>
      <c r="B115" s="48"/>
      <c r="C115" s="34" t="s">
        <v>135</v>
      </c>
      <c r="D115" s="35"/>
      <c r="E115" s="43">
        <v>163</v>
      </c>
      <c r="F115" s="97">
        <f>ЗАКЛИСТ!D353</f>
        <v>0</v>
      </c>
      <c r="G115" s="97">
        <f>ЗАКЛИСТ!C353</f>
        <v>0</v>
      </c>
    </row>
    <row r="116" spans="1:7" ht="18.75" customHeight="1" x14ac:dyDescent="0.2">
      <c r="A116" s="49">
        <v>45</v>
      </c>
      <c r="B116" s="50" t="s">
        <v>156</v>
      </c>
      <c r="C116" s="60" t="s">
        <v>136</v>
      </c>
      <c r="D116" s="75"/>
      <c r="E116" s="43">
        <v>164</v>
      </c>
      <c r="F116" s="96">
        <f>ЗАКЛИСТ!D354</f>
        <v>0</v>
      </c>
      <c r="G116" s="96">
        <f>ЗАКЛИСТ!C354</f>
        <v>0</v>
      </c>
    </row>
    <row r="117" spans="1:7" ht="18" customHeight="1" x14ac:dyDescent="0.2">
      <c r="A117" s="38"/>
      <c r="B117" s="63"/>
      <c r="C117" s="66" t="s">
        <v>137</v>
      </c>
      <c r="D117" s="76"/>
      <c r="E117" s="38"/>
      <c r="F117" s="98"/>
      <c r="G117" s="98"/>
    </row>
    <row r="118" spans="1:7" ht="13.5" customHeight="1" x14ac:dyDescent="0.2">
      <c r="A118" s="43"/>
      <c r="B118" s="63"/>
      <c r="C118" s="34" t="s">
        <v>138</v>
      </c>
      <c r="D118" s="36"/>
      <c r="E118" s="43">
        <v>165</v>
      </c>
      <c r="F118" s="97">
        <f>F119+F120+F121+F122+F123+F125+F126</f>
        <v>0</v>
      </c>
      <c r="G118" s="97">
        <f>G119+G120+G121+G122+G123+G125+G126</f>
        <v>0</v>
      </c>
    </row>
    <row r="119" spans="1:7" ht="18.75" customHeight="1" x14ac:dyDescent="0.2">
      <c r="A119" s="49">
        <v>46</v>
      </c>
      <c r="B119" s="50" t="s">
        <v>157</v>
      </c>
      <c r="C119" s="60" t="s">
        <v>139</v>
      </c>
      <c r="D119" s="75"/>
      <c r="E119" s="49">
        <v>166</v>
      </c>
      <c r="F119" s="96">
        <f>ЗАКЛИСТ!D355</f>
        <v>0</v>
      </c>
      <c r="G119" s="96">
        <f>ЗАКЛИСТ!C355</f>
        <v>0</v>
      </c>
    </row>
    <row r="120" spans="1:7" ht="18.75" customHeight="1" x14ac:dyDescent="0.2">
      <c r="A120" s="49">
        <v>47</v>
      </c>
      <c r="B120" s="50" t="s">
        <v>158</v>
      </c>
      <c r="C120" s="60" t="s">
        <v>140</v>
      </c>
      <c r="D120" s="75"/>
      <c r="E120" s="49">
        <v>167</v>
      </c>
      <c r="F120" s="96">
        <f>ЗАКЛИСТ!D356</f>
        <v>0</v>
      </c>
      <c r="G120" s="96">
        <f>ЗАКЛИСТ!C356</f>
        <v>0</v>
      </c>
    </row>
    <row r="121" spans="1:7" ht="18.75" customHeight="1" x14ac:dyDescent="0.2">
      <c r="A121" s="49">
        <v>48</v>
      </c>
      <c r="B121" s="50" t="s">
        <v>159</v>
      </c>
      <c r="C121" s="60" t="s">
        <v>141</v>
      </c>
      <c r="D121" s="75"/>
      <c r="E121" s="49">
        <v>168</v>
      </c>
      <c r="F121" s="96">
        <f>ЗАКЛИСТ!D357</f>
        <v>0</v>
      </c>
      <c r="G121" s="96">
        <f>ЗАКЛИСТ!C357</f>
        <v>0</v>
      </c>
    </row>
    <row r="122" spans="1:7" ht="18.75" customHeight="1" x14ac:dyDescent="0.2">
      <c r="A122" s="49">
        <v>49</v>
      </c>
      <c r="B122" s="50" t="s">
        <v>160</v>
      </c>
      <c r="C122" s="60" t="s">
        <v>142</v>
      </c>
      <c r="D122" s="75"/>
      <c r="E122" s="49">
        <v>169</v>
      </c>
      <c r="F122" s="96">
        <f>ЗАКЛИСТ!D358</f>
        <v>0</v>
      </c>
      <c r="G122" s="96">
        <f>ЗАКЛИСТ!C358</f>
        <v>0</v>
      </c>
    </row>
    <row r="123" spans="1:7" ht="18.75" customHeight="1" x14ac:dyDescent="0.2">
      <c r="A123" s="38">
        <v>50</v>
      </c>
      <c r="B123" s="45" t="s">
        <v>161</v>
      </c>
      <c r="C123" s="60" t="s">
        <v>143</v>
      </c>
      <c r="D123" s="75"/>
      <c r="E123" s="49">
        <v>170</v>
      </c>
      <c r="F123" s="96">
        <f>ЗАКЛИСТ!D359</f>
        <v>0</v>
      </c>
      <c r="G123" s="96">
        <f>ЗАКЛИСТ!C359</f>
        <v>0</v>
      </c>
    </row>
    <row r="124" spans="1:7" ht="15" customHeight="1" x14ac:dyDescent="0.2">
      <c r="A124" s="38">
        <v>51</v>
      </c>
      <c r="B124" s="45" t="s">
        <v>162</v>
      </c>
      <c r="C124" s="29" t="s">
        <v>144</v>
      </c>
      <c r="D124" s="76"/>
      <c r="E124" s="41"/>
      <c r="F124" s="98"/>
      <c r="G124" s="98"/>
    </row>
    <row r="125" spans="1:7" x14ac:dyDescent="0.2">
      <c r="A125" s="43"/>
      <c r="B125" s="48"/>
      <c r="C125" s="35" t="s">
        <v>145</v>
      </c>
      <c r="D125" s="36"/>
      <c r="E125" s="43">
        <v>171</v>
      </c>
      <c r="F125" s="97">
        <f>ЗАКЛИСТ!D360</f>
        <v>0</v>
      </c>
      <c r="G125" s="97">
        <f>ЗАКЛИСТ!C360</f>
        <v>0</v>
      </c>
    </row>
    <row r="126" spans="1:7" ht="18.75" customHeight="1" x14ac:dyDescent="0.2">
      <c r="A126" s="43">
        <v>52</v>
      </c>
      <c r="B126" s="48" t="s">
        <v>163</v>
      </c>
      <c r="C126" s="60" t="s">
        <v>146</v>
      </c>
      <c r="D126" s="75"/>
      <c r="E126" s="49">
        <v>172</v>
      </c>
      <c r="F126" s="97">
        <f>ЗАКЛИСТ!D361</f>
        <v>0</v>
      </c>
      <c r="G126" s="97">
        <f>ЗАКЛИСТ!C361</f>
        <v>0</v>
      </c>
    </row>
    <row r="127" spans="1:7" ht="18" customHeight="1" x14ac:dyDescent="0.2">
      <c r="A127" s="38"/>
      <c r="B127" s="45"/>
      <c r="C127" s="66" t="s">
        <v>147</v>
      </c>
      <c r="D127" s="76"/>
      <c r="E127" s="38"/>
      <c r="F127" s="98"/>
      <c r="G127" s="98"/>
    </row>
    <row r="128" spans="1:7" x14ac:dyDescent="0.2">
      <c r="A128" s="41"/>
      <c r="B128" s="48"/>
      <c r="C128" s="34" t="s">
        <v>148</v>
      </c>
      <c r="D128" s="36"/>
      <c r="E128" s="43">
        <v>173</v>
      </c>
      <c r="F128" s="97">
        <f>F130+F132+F146+F148+F157+F172+F173+F175+F176</f>
        <v>0</v>
      </c>
      <c r="G128" s="97">
        <f>G130+G132+G146+G148+G157+G172+G173+G175+G176</f>
        <v>255557</v>
      </c>
    </row>
    <row r="129" spans="1:9" x14ac:dyDescent="0.2">
      <c r="A129" s="38">
        <v>53</v>
      </c>
      <c r="B129" s="45" t="s">
        <v>164</v>
      </c>
      <c r="C129" s="77" t="s">
        <v>149</v>
      </c>
      <c r="D129" s="78"/>
      <c r="E129" s="38"/>
      <c r="F129" s="98"/>
      <c r="G129" s="98"/>
    </row>
    <row r="130" spans="1:9" x14ac:dyDescent="0.2">
      <c r="A130" s="43"/>
      <c r="B130" s="48"/>
      <c r="C130" s="55" t="s">
        <v>150</v>
      </c>
      <c r="D130" s="79"/>
      <c r="E130" s="43">
        <v>174</v>
      </c>
      <c r="F130" s="97">
        <f>SUM(ЗАКЛИСТ!D107:D111)</f>
        <v>0</v>
      </c>
      <c r="G130" s="97">
        <f>SUM(ЗАКЛИСТ!C107:C111)</f>
        <v>0</v>
      </c>
    </row>
    <row r="131" spans="1:9" x14ac:dyDescent="0.2">
      <c r="A131" s="38"/>
      <c r="B131" s="45"/>
      <c r="C131" s="77" t="s">
        <v>151</v>
      </c>
      <c r="D131" s="78"/>
      <c r="E131" s="38"/>
      <c r="F131" s="98"/>
      <c r="G131" s="98"/>
    </row>
    <row r="132" spans="1:9" x14ac:dyDescent="0.2">
      <c r="A132" s="43"/>
      <c r="B132" s="48"/>
      <c r="C132" s="55" t="s">
        <v>152</v>
      </c>
      <c r="D132" s="79"/>
      <c r="E132" s="43">
        <v>175</v>
      </c>
      <c r="F132" s="97">
        <f>F133+F134+F144+F145</f>
        <v>0</v>
      </c>
      <c r="G132" s="97">
        <f>G133+G134+G144+G145</f>
        <v>0</v>
      </c>
    </row>
    <row r="133" spans="1:9" ht="19.5" customHeight="1" x14ac:dyDescent="0.2">
      <c r="A133" s="43">
        <v>54</v>
      </c>
      <c r="B133" s="48" t="s">
        <v>165</v>
      </c>
      <c r="C133" s="60" t="s">
        <v>153</v>
      </c>
      <c r="D133" s="75"/>
      <c r="E133" s="49">
        <v>176</v>
      </c>
      <c r="F133" s="96">
        <f>ЗАКЛИСТ!D112</f>
        <v>0</v>
      </c>
      <c r="G133" s="96">
        <f>ЗАКЛИСТ!C112</f>
        <v>0</v>
      </c>
    </row>
    <row r="134" spans="1:9" ht="19.5" customHeight="1" x14ac:dyDescent="0.2">
      <c r="A134" s="49">
        <v>55</v>
      </c>
      <c r="B134" s="50" t="s">
        <v>166</v>
      </c>
      <c r="C134" s="60" t="s">
        <v>154</v>
      </c>
      <c r="D134" s="75"/>
      <c r="E134" s="43">
        <v>177</v>
      </c>
      <c r="F134" s="96">
        <f>ЗАКЛИСТ!D113</f>
        <v>0</v>
      </c>
      <c r="G134" s="96">
        <f>ЗАКЛИСТ!C113</f>
        <v>0</v>
      </c>
    </row>
    <row r="135" spans="1:9" x14ac:dyDescent="0.2">
      <c r="A135" s="32"/>
      <c r="B135" s="63"/>
    </row>
    <row r="136" spans="1:9" x14ac:dyDescent="0.2">
      <c r="A136" s="32"/>
      <c r="B136" s="63"/>
    </row>
    <row r="137" spans="1:9" x14ac:dyDescent="0.2">
      <c r="A137" s="32"/>
      <c r="B137" s="63"/>
    </row>
    <row r="138" spans="1:9" ht="14.25" customHeight="1" x14ac:dyDescent="0.2">
      <c r="A138" s="39"/>
      <c r="B138" s="224" t="s">
        <v>0</v>
      </c>
      <c r="C138" s="226" t="s">
        <v>1</v>
      </c>
      <c r="D138" s="227"/>
      <c r="E138" s="217" t="s">
        <v>2</v>
      </c>
      <c r="F138" s="214" t="s">
        <v>9</v>
      </c>
      <c r="G138" s="214"/>
    </row>
    <row r="139" spans="1:9" ht="14.25" customHeight="1" x14ac:dyDescent="0.2">
      <c r="A139" s="59" t="s">
        <v>10</v>
      </c>
      <c r="B139" s="225"/>
      <c r="C139" s="228"/>
      <c r="D139" s="229"/>
      <c r="E139" s="223"/>
      <c r="F139" s="71" t="s">
        <v>3</v>
      </c>
      <c r="G139" s="217" t="s">
        <v>111</v>
      </c>
    </row>
    <row r="140" spans="1:9" ht="14.25" customHeight="1" x14ac:dyDescent="0.2">
      <c r="A140" s="59" t="s">
        <v>11</v>
      </c>
      <c r="B140" s="225"/>
      <c r="C140" s="228"/>
      <c r="D140" s="229"/>
      <c r="E140" s="223"/>
      <c r="F140" s="59" t="s">
        <v>4</v>
      </c>
      <c r="G140" s="223"/>
      <c r="H140" s="72"/>
      <c r="I140" s="37"/>
    </row>
    <row r="141" spans="1:9" ht="14.25" customHeight="1" x14ac:dyDescent="0.2">
      <c r="A141" s="61"/>
      <c r="B141" s="28"/>
      <c r="C141" s="230"/>
      <c r="D141" s="231"/>
      <c r="E141" s="47"/>
      <c r="F141" s="73"/>
      <c r="G141" s="74" t="s">
        <v>155</v>
      </c>
      <c r="H141" s="72"/>
      <c r="I141" s="37"/>
    </row>
    <row r="142" spans="1:9" x14ac:dyDescent="0.2">
      <c r="A142" s="44">
        <v>1</v>
      </c>
      <c r="B142" s="44">
        <v>2</v>
      </c>
      <c r="C142" s="238">
        <v>3</v>
      </c>
      <c r="D142" s="239"/>
      <c r="E142" s="44">
        <v>4</v>
      </c>
      <c r="F142" s="44">
        <v>5</v>
      </c>
      <c r="G142" s="44">
        <v>6</v>
      </c>
      <c r="H142" s="33"/>
      <c r="I142" s="33"/>
    </row>
    <row r="143" spans="1:9" ht="22.5" customHeight="1" x14ac:dyDescent="0.2">
      <c r="A143" s="38">
        <v>56</v>
      </c>
      <c r="B143" s="38">
        <v>224</v>
      </c>
      <c r="C143" s="66" t="s">
        <v>167</v>
      </c>
      <c r="D143" s="76"/>
      <c r="E143" s="38"/>
      <c r="F143" s="98"/>
      <c r="G143" s="98"/>
    </row>
    <row r="144" spans="1:9" x14ac:dyDescent="0.2">
      <c r="A144" s="43"/>
      <c r="B144" s="43"/>
      <c r="C144" s="34" t="s">
        <v>168</v>
      </c>
      <c r="D144" s="36"/>
      <c r="E144" s="43">
        <v>178</v>
      </c>
      <c r="F144" s="97">
        <f>ЗАКЛИСТ!D114</f>
        <v>0</v>
      </c>
      <c r="G144" s="97">
        <f>ЗАКЛИСТ!C114</f>
        <v>0</v>
      </c>
    </row>
    <row r="145" spans="1:7" ht="21" customHeight="1" x14ac:dyDescent="0.2">
      <c r="A145" s="49">
        <v>57</v>
      </c>
      <c r="B145" s="49">
        <v>225</v>
      </c>
      <c r="C145" s="60" t="s">
        <v>169</v>
      </c>
      <c r="D145" s="75"/>
      <c r="E145" s="49">
        <v>179</v>
      </c>
      <c r="F145" s="97">
        <f>ЗАКЛИСТ!D115</f>
        <v>0</v>
      </c>
      <c r="G145" s="97">
        <f>ЗАКЛИСТ!C115</f>
        <v>0</v>
      </c>
    </row>
    <row r="146" spans="1:7" ht="21" customHeight="1" x14ac:dyDescent="0.2">
      <c r="A146" s="49">
        <v>58</v>
      </c>
      <c r="B146" s="49">
        <v>23</v>
      </c>
      <c r="C146" s="60" t="s">
        <v>170</v>
      </c>
      <c r="D146" s="75"/>
      <c r="E146" s="49">
        <v>180</v>
      </c>
      <c r="F146" s="96">
        <f>SUM(ЗАКЛИСТ!D116:D118)</f>
        <v>0</v>
      </c>
      <c r="G146" s="96">
        <f>SUM(ЗАКЛИСТ!C116:C118)</f>
        <v>0</v>
      </c>
    </row>
    <row r="147" spans="1:7" ht="23.25" customHeight="1" x14ac:dyDescent="0.2">
      <c r="A147" s="38"/>
      <c r="B147" s="38"/>
      <c r="C147" s="66" t="s">
        <v>171</v>
      </c>
      <c r="D147" s="76"/>
      <c r="E147" s="38"/>
      <c r="F147" s="98"/>
      <c r="G147" s="98"/>
    </row>
    <row r="148" spans="1:7" x14ac:dyDescent="0.2">
      <c r="A148" s="43"/>
      <c r="B148" s="43"/>
      <c r="C148" s="34" t="s">
        <v>172</v>
      </c>
      <c r="D148" s="36"/>
      <c r="E148" s="43">
        <v>181</v>
      </c>
      <c r="F148" s="97">
        <f>F149+F150+F151+F152+F153+F154+F155</f>
        <v>0</v>
      </c>
      <c r="G148" s="97">
        <f>G149+G150+G151+G152+G153+G154+G155</f>
        <v>0</v>
      </c>
    </row>
    <row r="149" spans="1:7" ht="21" customHeight="1" x14ac:dyDescent="0.2">
      <c r="A149" s="49">
        <v>59</v>
      </c>
      <c r="B149" s="49">
        <v>240</v>
      </c>
      <c r="C149" s="60" t="s">
        <v>173</v>
      </c>
      <c r="D149" s="75"/>
      <c r="E149" s="49">
        <v>182</v>
      </c>
      <c r="F149" s="96">
        <f>ЗАКЛИСТ!D119</f>
        <v>0</v>
      </c>
      <c r="G149" s="96">
        <f>ЗАКЛИСТ!C119</f>
        <v>0</v>
      </c>
    </row>
    <row r="150" spans="1:7" ht="21" customHeight="1" x14ac:dyDescent="0.2">
      <c r="A150" s="49">
        <v>60</v>
      </c>
      <c r="B150" s="49">
        <v>241</v>
      </c>
      <c r="C150" s="60" t="s">
        <v>174</v>
      </c>
      <c r="D150" s="75"/>
      <c r="E150" s="49">
        <v>183</v>
      </c>
      <c r="F150" s="96">
        <f>ЗАКЛИСТ!D120</f>
        <v>0</v>
      </c>
      <c r="G150" s="96">
        <f>ЗАКЛИСТ!C120</f>
        <v>0</v>
      </c>
    </row>
    <row r="151" spans="1:7" ht="21" customHeight="1" x14ac:dyDescent="0.2">
      <c r="A151" s="49">
        <v>61</v>
      </c>
      <c r="B151" s="49">
        <v>242</v>
      </c>
      <c r="C151" s="60" t="s">
        <v>175</v>
      </c>
      <c r="D151" s="75"/>
      <c r="E151" s="49">
        <v>184</v>
      </c>
      <c r="F151" s="96">
        <f>ЗАКЛИСТ!D121</f>
        <v>0</v>
      </c>
      <c r="G151" s="96">
        <f>ЗАКЛИСТ!C121</f>
        <v>0</v>
      </c>
    </row>
    <row r="152" spans="1:7" ht="21" customHeight="1" x14ac:dyDescent="0.2">
      <c r="A152" s="49">
        <v>62</v>
      </c>
      <c r="B152" s="49">
        <v>243</v>
      </c>
      <c r="C152" s="60" t="s">
        <v>176</v>
      </c>
      <c r="D152" s="75"/>
      <c r="E152" s="49">
        <v>185</v>
      </c>
      <c r="F152" s="96">
        <f>ЗАКЛИСТ!D122</f>
        <v>0</v>
      </c>
      <c r="G152" s="96">
        <f>ЗАКЛИСТ!C122</f>
        <v>0</v>
      </c>
    </row>
    <row r="153" spans="1:7" ht="21" customHeight="1" x14ac:dyDescent="0.2">
      <c r="A153" s="49">
        <v>63</v>
      </c>
      <c r="B153" s="49">
        <v>245</v>
      </c>
      <c r="C153" s="60" t="s">
        <v>177</v>
      </c>
      <c r="D153" s="75"/>
      <c r="E153" s="49">
        <v>186</v>
      </c>
      <c r="F153" s="96">
        <f>ЗАКЛИСТ!D123</f>
        <v>0</v>
      </c>
      <c r="G153" s="96">
        <f>ЗАКЛИСТ!C123</f>
        <v>0</v>
      </c>
    </row>
    <row r="154" spans="1:7" ht="21" customHeight="1" x14ac:dyDescent="0.2">
      <c r="A154" s="49">
        <v>64</v>
      </c>
      <c r="B154" s="49">
        <v>246</v>
      </c>
      <c r="C154" s="60" t="s">
        <v>178</v>
      </c>
      <c r="D154" s="75"/>
      <c r="E154" s="49">
        <v>187</v>
      </c>
      <c r="F154" s="96">
        <f>ЗАКЛИСТ!D124</f>
        <v>0</v>
      </c>
      <c r="G154" s="96">
        <f>ЗАКЛИСТ!C124</f>
        <v>0</v>
      </c>
    </row>
    <row r="155" spans="1:7" ht="21" customHeight="1" x14ac:dyDescent="0.2">
      <c r="A155" s="49">
        <v>65</v>
      </c>
      <c r="B155" s="49">
        <v>247</v>
      </c>
      <c r="C155" s="60" t="s">
        <v>179</v>
      </c>
      <c r="D155" s="75"/>
      <c r="E155" s="49">
        <v>188</v>
      </c>
      <c r="F155" s="96">
        <f>ЗАКЛИСТ!D125</f>
        <v>0</v>
      </c>
      <c r="G155" s="96">
        <f>ЗАКЛИСТ!C125</f>
        <v>0</v>
      </c>
    </row>
    <row r="156" spans="1:7" ht="22.5" customHeight="1" x14ac:dyDescent="0.2">
      <c r="A156" s="38"/>
      <c r="B156" s="38"/>
      <c r="C156" s="66" t="s">
        <v>180</v>
      </c>
      <c r="D156" s="76"/>
      <c r="E156" s="38"/>
      <c r="F156" s="98"/>
      <c r="G156" s="98"/>
    </row>
    <row r="157" spans="1:7" x14ac:dyDescent="0.2">
      <c r="A157" s="43"/>
      <c r="B157" s="43"/>
      <c r="C157" s="34" t="s">
        <v>181</v>
      </c>
      <c r="D157" s="36"/>
      <c r="E157" s="43">
        <v>189</v>
      </c>
      <c r="F157" s="97">
        <f>F158+F159+F160+F162+F163</f>
        <v>0</v>
      </c>
      <c r="G157" s="97">
        <f>G158+G159+G160+G162+G163</f>
        <v>0</v>
      </c>
    </row>
    <row r="158" spans="1:7" ht="21" customHeight="1" x14ac:dyDescent="0.2">
      <c r="A158" s="49">
        <v>66</v>
      </c>
      <c r="B158" s="49">
        <v>250</v>
      </c>
      <c r="C158" s="60" t="s">
        <v>182</v>
      </c>
      <c r="D158" s="75"/>
      <c r="E158" s="49">
        <v>190</v>
      </c>
      <c r="F158" s="96">
        <f>ЗАКЛИСТ!D126</f>
        <v>0</v>
      </c>
      <c r="G158" s="96">
        <f>ЗАКЛИСТ!C126</f>
        <v>0</v>
      </c>
    </row>
    <row r="159" spans="1:7" ht="21" customHeight="1" x14ac:dyDescent="0.2">
      <c r="A159" s="49"/>
      <c r="B159" s="49">
        <v>251</v>
      </c>
      <c r="C159" s="60" t="s">
        <v>183</v>
      </c>
      <c r="D159" s="75"/>
      <c r="E159" s="49">
        <v>191</v>
      </c>
      <c r="F159" s="96">
        <f>ЗАКЛИСТ!D127</f>
        <v>0</v>
      </c>
      <c r="G159" s="96">
        <f>ЗАКЛИСТ!C127</f>
        <v>0</v>
      </c>
    </row>
    <row r="160" spans="1:7" ht="21" customHeight="1" x14ac:dyDescent="0.2">
      <c r="A160" s="49">
        <v>67</v>
      </c>
      <c r="B160" s="49">
        <v>252</v>
      </c>
      <c r="C160" s="60" t="s">
        <v>184</v>
      </c>
      <c r="D160" s="75"/>
      <c r="E160" s="49">
        <v>192</v>
      </c>
      <c r="F160" s="96">
        <f>ЗАКЛИСТ!D128</f>
        <v>0</v>
      </c>
      <c r="G160" s="96">
        <f>ЗАКЛИСТ!C128</f>
        <v>0</v>
      </c>
    </row>
    <row r="161" spans="1:9" ht="21" customHeight="1" x14ac:dyDescent="0.2">
      <c r="A161" s="38">
        <v>68</v>
      </c>
      <c r="B161" s="38">
        <v>253</v>
      </c>
      <c r="C161" s="66" t="s">
        <v>185</v>
      </c>
      <c r="D161" s="76"/>
      <c r="E161" s="38"/>
      <c r="F161" s="101"/>
      <c r="G161" s="98"/>
    </row>
    <row r="162" spans="1:9" ht="14.25" customHeight="1" x14ac:dyDescent="0.2">
      <c r="A162" s="43"/>
      <c r="B162" s="43"/>
      <c r="C162" s="34" t="s">
        <v>186</v>
      </c>
      <c r="D162" s="36"/>
      <c r="E162" s="43">
        <v>193</v>
      </c>
      <c r="F162" s="102">
        <f>ЗАКЛИСТ!D129</f>
        <v>0</v>
      </c>
      <c r="G162" s="97">
        <f>ЗАКЛИСТ!C129</f>
        <v>0</v>
      </c>
    </row>
    <row r="163" spans="1:9" ht="21" customHeight="1" x14ac:dyDescent="0.2">
      <c r="A163" s="49">
        <v>69</v>
      </c>
      <c r="B163" s="49">
        <v>255</v>
      </c>
      <c r="C163" s="60" t="s">
        <v>187</v>
      </c>
      <c r="D163" s="75"/>
      <c r="E163" s="49">
        <v>194</v>
      </c>
      <c r="F163" s="102">
        <f>ЗАКЛИСТ!D130</f>
        <v>0</v>
      </c>
      <c r="G163" s="97">
        <f>ЗАКЛИСТ!C130</f>
        <v>0</v>
      </c>
    </row>
    <row r="164" spans="1:9" x14ac:dyDescent="0.2">
      <c r="A164" s="32"/>
      <c r="B164" s="63"/>
    </row>
    <row r="165" spans="1:9" x14ac:dyDescent="0.2">
      <c r="A165" s="32"/>
      <c r="B165" s="63"/>
    </row>
    <row r="166" spans="1:9" x14ac:dyDescent="0.2">
      <c r="A166" s="32"/>
      <c r="B166" s="63"/>
    </row>
    <row r="167" spans="1:9" ht="14.25" customHeight="1" x14ac:dyDescent="0.2">
      <c r="A167" s="39"/>
      <c r="B167" s="224" t="s">
        <v>0</v>
      </c>
      <c r="C167" s="226" t="s">
        <v>1</v>
      </c>
      <c r="D167" s="227"/>
      <c r="E167" s="217" t="s">
        <v>2</v>
      </c>
      <c r="F167" s="214" t="s">
        <v>9</v>
      </c>
      <c r="G167" s="214"/>
    </row>
    <row r="168" spans="1:9" ht="14.25" customHeight="1" x14ac:dyDescent="0.2">
      <c r="A168" s="59" t="s">
        <v>10</v>
      </c>
      <c r="B168" s="225"/>
      <c r="C168" s="228"/>
      <c r="D168" s="229"/>
      <c r="E168" s="223"/>
      <c r="F168" s="71" t="s">
        <v>3</v>
      </c>
      <c r="G168" s="217" t="s">
        <v>111</v>
      </c>
    </row>
    <row r="169" spans="1:9" ht="14.25" customHeight="1" x14ac:dyDescent="0.2">
      <c r="A169" s="59" t="s">
        <v>11</v>
      </c>
      <c r="B169" s="225"/>
      <c r="C169" s="228"/>
      <c r="D169" s="229"/>
      <c r="E169" s="223"/>
      <c r="F169" s="59" t="s">
        <v>4</v>
      </c>
      <c r="G169" s="223"/>
      <c r="H169" s="72"/>
      <c r="I169" s="37"/>
    </row>
    <row r="170" spans="1:9" ht="14.25" customHeight="1" x14ac:dyDescent="0.2">
      <c r="A170" s="61"/>
      <c r="B170" s="28"/>
      <c r="C170" s="230"/>
      <c r="D170" s="231"/>
      <c r="E170" s="47"/>
      <c r="F170" s="73"/>
      <c r="G170" s="74" t="s">
        <v>155</v>
      </c>
      <c r="H170" s="72"/>
      <c r="I170" s="37"/>
    </row>
    <row r="171" spans="1:9" x14ac:dyDescent="0.2">
      <c r="A171" s="44">
        <v>1</v>
      </c>
      <c r="B171" s="44">
        <v>2</v>
      </c>
      <c r="C171" s="238">
        <v>3</v>
      </c>
      <c r="D171" s="239"/>
      <c r="E171" s="44">
        <v>4</v>
      </c>
      <c r="F171" s="44">
        <v>5</v>
      </c>
      <c r="G171" s="44">
        <v>6</v>
      </c>
      <c r="H171" s="33"/>
      <c r="I171" s="33"/>
    </row>
    <row r="172" spans="1:9" ht="21.75" customHeight="1" x14ac:dyDescent="0.2">
      <c r="A172" s="49">
        <v>70</v>
      </c>
      <c r="B172" s="49">
        <v>26</v>
      </c>
      <c r="C172" s="247" t="s">
        <v>191</v>
      </c>
      <c r="D172" s="248"/>
      <c r="E172" s="49">
        <v>195</v>
      </c>
      <c r="F172" s="96">
        <f>SUM(ЗАКЛИСТ!D131:D134)</f>
        <v>0</v>
      </c>
      <c r="G172" s="96">
        <f>SUM(ЗАКЛИСТ!C131:C134)</f>
        <v>0</v>
      </c>
    </row>
    <row r="173" spans="1:9" ht="21.75" customHeight="1" x14ac:dyDescent="0.2">
      <c r="A173" s="49">
        <v>71</v>
      </c>
      <c r="B173" s="49">
        <v>27</v>
      </c>
      <c r="C173" s="247" t="s">
        <v>190</v>
      </c>
      <c r="D173" s="248"/>
      <c r="E173" s="49">
        <v>196</v>
      </c>
      <c r="F173" s="96">
        <f>SUM(ЗАКЛИСТ!D135:D137)</f>
        <v>0</v>
      </c>
      <c r="G173" s="96">
        <f>SUM(ЗАКЛИСТ!C135:C137)</f>
        <v>0</v>
      </c>
    </row>
    <row r="174" spans="1:9" ht="19.5" customHeight="1" x14ac:dyDescent="0.2">
      <c r="A174" s="38"/>
      <c r="B174" s="38"/>
      <c r="C174" s="240" t="s">
        <v>189</v>
      </c>
      <c r="D174" s="241"/>
      <c r="E174" s="38"/>
      <c r="F174" s="98"/>
      <c r="G174" s="98"/>
    </row>
    <row r="175" spans="1:9" x14ac:dyDescent="0.2">
      <c r="A175" s="43">
        <v>72</v>
      </c>
      <c r="B175" s="43">
        <v>28</v>
      </c>
      <c r="C175" s="233" t="s">
        <v>188</v>
      </c>
      <c r="D175" s="234"/>
      <c r="E175" s="43">
        <v>197</v>
      </c>
      <c r="F175" s="97">
        <f>SUM(ЗАКЛИСТ!D138:D144)</f>
        <v>0</v>
      </c>
      <c r="G175" s="97">
        <f>SUM(ЗАКЛИСТ!C138:C144)</f>
        <v>0</v>
      </c>
    </row>
    <row r="176" spans="1:9" ht="21.75" customHeight="1" x14ac:dyDescent="0.2">
      <c r="A176" s="49">
        <v>73</v>
      </c>
      <c r="B176" s="49">
        <v>29</v>
      </c>
      <c r="C176" s="60" t="s">
        <v>192</v>
      </c>
      <c r="D176" s="75"/>
      <c r="E176" s="49">
        <v>198</v>
      </c>
      <c r="F176" s="96">
        <f>SUM(ЗАКЛИСТ!D145:D150)</f>
        <v>0</v>
      </c>
      <c r="G176" s="96">
        <f>SUM(ЗАКЛИСТ!C145:C150)</f>
        <v>255557</v>
      </c>
    </row>
    <row r="177" spans="1:7" ht="24.75" customHeight="1" x14ac:dyDescent="0.2">
      <c r="A177" s="49">
        <v>74</v>
      </c>
      <c r="B177" s="49">
        <v>98</v>
      </c>
      <c r="C177" s="60" t="s">
        <v>193</v>
      </c>
      <c r="D177" s="75"/>
      <c r="E177" s="49">
        <v>199</v>
      </c>
      <c r="F177" s="96"/>
      <c r="G177" s="96"/>
    </row>
    <row r="178" spans="1:7" ht="21.75" customHeight="1" x14ac:dyDescent="0.2">
      <c r="A178" s="38"/>
      <c r="B178" s="38"/>
      <c r="C178" s="80" t="s">
        <v>194</v>
      </c>
      <c r="D178" s="29"/>
      <c r="E178" s="38"/>
      <c r="F178" s="98"/>
      <c r="G178" s="98"/>
    </row>
    <row r="179" spans="1:7" ht="15.75" customHeight="1" x14ac:dyDescent="0.2">
      <c r="A179" s="43"/>
      <c r="B179" s="43"/>
      <c r="C179" s="34" t="s">
        <v>195</v>
      </c>
      <c r="D179" s="35"/>
      <c r="E179" s="43">
        <v>200</v>
      </c>
      <c r="F179" s="97">
        <f>F111+F116+F118+F128+F177</f>
        <v>0</v>
      </c>
      <c r="G179" s="97">
        <f>G111+G116+G118+G128+G177</f>
        <v>255557</v>
      </c>
    </row>
    <row r="180" spans="1:7" ht="18" customHeight="1" x14ac:dyDescent="0.2">
      <c r="A180" s="49">
        <v>75</v>
      </c>
      <c r="B180" s="49" t="s">
        <v>931</v>
      </c>
      <c r="C180" s="60" t="s">
        <v>196</v>
      </c>
      <c r="D180" s="75"/>
      <c r="E180" s="49">
        <v>201</v>
      </c>
      <c r="F180" s="96"/>
      <c r="G180" s="96"/>
    </row>
    <row r="181" spans="1:7" x14ac:dyDescent="0.2">
      <c r="A181" s="32"/>
      <c r="B181" s="63"/>
    </row>
    <row r="182" spans="1:7" x14ac:dyDescent="0.2">
      <c r="A182" s="32"/>
      <c r="B182" s="63"/>
    </row>
    <row r="183" spans="1:7" x14ac:dyDescent="0.2">
      <c r="A183" s="32"/>
      <c r="B183" s="63"/>
    </row>
    <row r="184" spans="1:7" x14ac:dyDescent="0.2">
      <c r="A184" s="32"/>
      <c r="B184" s="63"/>
    </row>
    <row r="185" spans="1:7" x14ac:dyDescent="0.2">
      <c r="A185" s="32"/>
      <c r="B185" s="63"/>
    </row>
    <row r="186" spans="1:7" x14ac:dyDescent="0.2">
      <c r="A186" s="32" t="s">
        <v>197</v>
      </c>
      <c r="B186" s="63"/>
      <c r="D186" s="37" t="s">
        <v>199</v>
      </c>
      <c r="F186" s="259" t="s">
        <v>204</v>
      </c>
      <c r="G186" s="259"/>
    </row>
    <row r="187" spans="1:7" x14ac:dyDescent="0.2">
      <c r="A187" s="32" t="s">
        <v>198</v>
      </c>
      <c r="B187" s="81" t="str">
        <f>ПОДАТОЦИ!C17</f>
        <v>28.02.2026</v>
      </c>
      <c r="D187" s="37" t="s">
        <v>200</v>
      </c>
      <c r="F187" s="258" t="str">
        <f>ПОДАТОЦИ!C10</f>
        <v>Др Билјана Теговска</v>
      </c>
      <c r="G187" s="258"/>
    </row>
    <row r="188" spans="1:7" x14ac:dyDescent="0.2">
      <c r="A188" s="32"/>
      <c r="B188" s="63"/>
      <c r="D188" s="162" t="str">
        <f>ПОДАТОЦИ!C9</f>
        <v>Милка Сајческа</v>
      </c>
      <c r="E188" s="58" t="s">
        <v>201</v>
      </c>
      <c r="F188" s="161"/>
    </row>
    <row r="189" spans="1:7" x14ac:dyDescent="0.2">
      <c r="A189" s="32"/>
      <c r="B189" s="63"/>
    </row>
    <row r="190" spans="1:7" x14ac:dyDescent="0.2">
      <c r="A190" s="32"/>
      <c r="B190" s="63"/>
      <c r="D190" s="30" t="s">
        <v>202</v>
      </c>
      <c r="F190" s="30" t="s">
        <v>203</v>
      </c>
    </row>
    <row r="191" spans="1:7" x14ac:dyDescent="0.2">
      <c r="A191" s="32"/>
      <c r="B191" s="63"/>
    </row>
    <row r="192" spans="1:7" x14ac:dyDescent="0.2">
      <c r="A192" s="32"/>
      <c r="B192" s="63"/>
    </row>
    <row r="193" spans="1:2" x14ac:dyDescent="0.2">
      <c r="A193" s="32"/>
      <c r="B193" s="63"/>
    </row>
    <row r="194" spans="1:2" x14ac:dyDescent="0.2">
      <c r="A194" s="32"/>
      <c r="B194" s="63"/>
    </row>
    <row r="195" spans="1:2" x14ac:dyDescent="0.2">
      <c r="A195" s="32"/>
      <c r="B195" s="63"/>
    </row>
    <row r="196" spans="1:2" x14ac:dyDescent="0.2">
      <c r="A196" s="32"/>
      <c r="B196" s="63"/>
    </row>
    <row r="197" spans="1:2" x14ac:dyDescent="0.2">
      <c r="A197" s="32"/>
      <c r="B197" s="63"/>
    </row>
    <row r="198" spans="1:2" x14ac:dyDescent="0.2">
      <c r="A198" s="32"/>
      <c r="B198" s="63"/>
    </row>
    <row r="199" spans="1:2" x14ac:dyDescent="0.2">
      <c r="A199" s="32"/>
      <c r="B199" s="63"/>
    </row>
    <row r="200" spans="1:2" x14ac:dyDescent="0.2">
      <c r="A200" s="32"/>
      <c r="B200" s="63"/>
    </row>
    <row r="201" spans="1:2" x14ac:dyDescent="0.2">
      <c r="A201" s="32"/>
      <c r="B201" s="63"/>
    </row>
    <row r="202" spans="1:2" x14ac:dyDescent="0.2">
      <c r="A202" s="32"/>
      <c r="B202" s="63"/>
    </row>
    <row r="203" spans="1:2" x14ac:dyDescent="0.2">
      <c r="A203" s="32"/>
      <c r="B203" s="63"/>
    </row>
    <row r="204" spans="1:2" x14ac:dyDescent="0.2">
      <c r="A204" s="32"/>
      <c r="B204" s="63"/>
    </row>
    <row r="205" spans="1:2" x14ac:dyDescent="0.2">
      <c r="A205" s="32"/>
      <c r="B205" s="63"/>
    </row>
    <row r="206" spans="1:2" x14ac:dyDescent="0.2">
      <c r="A206" s="32"/>
      <c r="B206" s="63"/>
    </row>
    <row r="207" spans="1:2" x14ac:dyDescent="0.2">
      <c r="A207" s="32"/>
      <c r="B207" s="63"/>
    </row>
    <row r="208" spans="1:2" x14ac:dyDescent="0.2">
      <c r="A208" s="32"/>
      <c r="B208" s="63"/>
    </row>
    <row r="209" spans="1:2" x14ac:dyDescent="0.2">
      <c r="A209" s="32"/>
      <c r="B209" s="63"/>
    </row>
    <row r="210" spans="1:2" x14ac:dyDescent="0.2">
      <c r="A210" s="32"/>
      <c r="B210" s="63"/>
    </row>
    <row r="211" spans="1:2" x14ac:dyDescent="0.2">
      <c r="A211" s="32"/>
      <c r="B211" s="63"/>
    </row>
    <row r="212" spans="1:2" x14ac:dyDescent="0.2">
      <c r="A212" s="32"/>
      <c r="B212" s="63"/>
    </row>
    <row r="213" spans="1:2" x14ac:dyDescent="0.2">
      <c r="A213" s="32"/>
      <c r="B213" s="63"/>
    </row>
    <row r="214" spans="1:2" x14ac:dyDescent="0.2">
      <c r="A214" s="32"/>
      <c r="B214" s="63"/>
    </row>
    <row r="215" spans="1:2" x14ac:dyDescent="0.2">
      <c r="A215" s="32"/>
      <c r="B215" s="63"/>
    </row>
    <row r="216" spans="1:2" x14ac:dyDescent="0.2">
      <c r="A216" s="32"/>
      <c r="B216" s="63"/>
    </row>
    <row r="217" spans="1:2" x14ac:dyDescent="0.2">
      <c r="A217" s="32"/>
      <c r="B217" s="63"/>
    </row>
    <row r="218" spans="1:2" x14ac:dyDescent="0.2">
      <c r="A218" s="32"/>
      <c r="B218" s="63"/>
    </row>
    <row r="219" spans="1:2" x14ac:dyDescent="0.2">
      <c r="A219" s="32"/>
      <c r="B219" s="63"/>
    </row>
    <row r="220" spans="1:2" x14ac:dyDescent="0.2">
      <c r="A220" s="32"/>
      <c r="B220" s="63"/>
    </row>
    <row r="221" spans="1:2" x14ac:dyDescent="0.2">
      <c r="A221" s="32"/>
      <c r="B221" s="63"/>
    </row>
    <row r="222" spans="1:2" x14ac:dyDescent="0.2">
      <c r="A222" s="32"/>
      <c r="B222" s="63"/>
    </row>
    <row r="223" spans="1:2" x14ac:dyDescent="0.2">
      <c r="A223" s="32"/>
      <c r="B223" s="63"/>
    </row>
    <row r="224" spans="1:2" x14ac:dyDescent="0.2">
      <c r="A224" s="32"/>
      <c r="B224" s="63"/>
    </row>
    <row r="225" spans="1:2" x14ac:dyDescent="0.2">
      <c r="A225" s="32"/>
      <c r="B225" s="63"/>
    </row>
    <row r="226" spans="1:2" x14ac:dyDescent="0.2">
      <c r="A226" s="32"/>
      <c r="B226" s="63"/>
    </row>
    <row r="227" spans="1:2" x14ac:dyDescent="0.2">
      <c r="A227" s="32"/>
      <c r="B227" s="42"/>
    </row>
    <row r="228" spans="1:2" x14ac:dyDescent="0.2">
      <c r="A228" s="32"/>
      <c r="B228" s="42"/>
    </row>
    <row r="229" spans="1:2" x14ac:dyDescent="0.2">
      <c r="A229" s="32"/>
      <c r="B229" s="42"/>
    </row>
    <row r="230" spans="1:2" x14ac:dyDescent="0.2">
      <c r="A230" s="32"/>
      <c r="B230" s="42"/>
    </row>
    <row r="231" spans="1:2" x14ac:dyDescent="0.2">
      <c r="A231" s="32"/>
      <c r="B231" s="42"/>
    </row>
    <row r="232" spans="1:2" x14ac:dyDescent="0.2">
      <c r="A232" s="32"/>
      <c r="B232" s="42"/>
    </row>
    <row r="233" spans="1:2" x14ac:dyDescent="0.2">
      <c r="A233" s="32"/>
      <c r="B233" s="42"/>
    </row>
    <row r="234" spans="1:2" x14ac:dyDescent="0.2">
      <c r="A234" s="32"/>
      <c r="B234" s="42"/>
    </row>
    <row r="235" spans="1:2" x14ac:dyDescent="0.2">
      <c r="A235" s="32"/>
      <c r="B235" s="42"/>
    </row>
    <row r="236" spans="1:2" x14ac:dyDescent="0.2">
      <c r="A236" s="32"/>
      <c r="B236" s="42"/>
    </row>
    <row r="237" spans="1:2" x14ac:dyDescent="0.2">
      <c r="A237" s="32"/>
      <c r="B237" s="42"/>
    </row>
    <row r="238" spans="1:2" x14ac:dyDescent="0.2">
      <c r="A238" s="32"/>
      <c r="B238" s="42"/>
    </row>
    <row r="239" spans="1:2" x14ac:dyDescent="0.2">
      <c r="A239" s="32"/>
      <c r="B239" s="42"/>
    </row>
    <row r="240" spans="1:2" x14ac:dyDescent="0.2">
      <c r="A240" s="32"/>
      <c r="B240" s="42"/>
    </row>
    <row r="241" spans="1:2" x14ac:dyDescent="0.2">
      <c r="A241" s="32"/>
      <c r="B241" s="42"/>
    </row>
    <row r="242" spans="1:2" x14ac:dyDescent="0.2">
      <c r="A242" s="32"/>
      <c r="B242" s="42"/>
    </row>
    <row r="243" spans="1:2" x14ac:dyDescent="0.2">
      <c r="A243" s="32"/>
      <c r="B243" s="32"/>
    </row>
    <row r="244" spans="1:2" x14ac:dyDescent="0.2">
      <c r="A244" s="32"/>
      <c r="B244" s="32"/>
    </row>
    <row r="245" spans="1:2" x14ac:dyDescent="0.2">
      <c r="A245" s="32"/>
      <c r="B245" s="32"/>
    </row>
    <row r="246" spans="1:2" x14ac:dyDescent="0.2">
      <c r="B246" s="32"/>
    </row>
    <row r="247" spans="1:2" x14ac:dyDescent="0.2">
      <c r="B247" s="32"/>
    </row>
    <row r="248" spans="1:2" x14ac:dyDescent="0.2">
      <c r="B248" s="32"/>
    </row>
    <row r="249" spans="1:2" x14ac:dyDescent="0.2">
      <c r="B249" s="32"/>
    </row>
    <row r="250" spans="1:2" x14ac:dyDescent="0.2">
      <c r="B250" s="32"/>
    </row>
    <row r="251" spans="1:2" x14ac:dyDescent="0.2">
      <c r="B251" s="32"/>
    </row>
    <row r="252" spans="1:2" x14ac:dyDescent="0.2">
      <c r="B252" s="32"/>
    </row>
    <row r="253" spans="1:2" x14ac:dyDescent="0.2">
      <c r="B253" s="32"/>
    </row>
    <row r="254" spans="1:2" x14ac:dyDescent="0.2">
      <c r="B254" s="32"/>
    </row>
    <row r="255" spans="1:2" x14ac:dyDescent="0.2">
      <c r="B255" s="32"/>
    </row>
    <row r="256" spans="1:2" x14ac:dyDescent="0.2">
      <c r="B256" s="32"/>
    </row>
    <row r="257" spans="2:2" x14ac:dyDescent="0.2">
      <c r="B257" s="32"/>
    </row>
    <row r="258" spans="2:2" x14ac:dyDescent="0.2">
      <c r="B258" s="32"/>
    </row>
    <row r="259" spans="2:2" x14ac:dyDescent="0.2">
      <c r="B259" s="32"/>
    </row>
    <row r="260" spans="2:2" x14ac:dyDescent="0.2">
      <c r="B260" s="32"/>
    </row>
    <row r="261" spans="2:2" x14ac:dyDescent="0.2">
      <c r="B261" s="32"/>
    </row>
    <row r="262" spans="2:2" x14ac:dyDescent="0.2">
      <c r="B262" s="32"/>
    </row>
    <row r="263" spans="2:2" x14ac:dyDescent="0.2">
      <c r="B263" s="32"/>
    </row>
    <row r="264" spans="2:2" x14ac:dyDescent="0.2">
      <c r="B264" s="32"/>
    </row>
    <row r="265" spans="2:2" x14ac:dyDescent="0.2">
      <c r="B265" s="32"/>
    </row>
    <row r="266" spans="2:2" x14ac:dyDescent="0.2">
      <c r="B266" s="32"/>
    </row>
    <row r="267" spans="2:2" x14ac:dyDescent="0.2">
      <c r="B267" s="32"/>
    </row>
    <row r="268" spans="2:2" x14ac:dyDescent="0.2">
      <c r="B268" s="32"/>
    </row>
    <row r="269" spans="2:2" x14ac:dyDescent="0.2">
      <c r="B269" s="32"/>
    </row>
    <row r="270" spans="2:2" x14ac:dyDescent="0.2">
      <c r="B270" s="32"/>
    </row>
    <row r="271" spans="2:2" x14ac:dyDescent="0.2">
      <c r="B271" s="32"/>
    </row>
    <row r="272" spans="2:2" x14ac:dyDescent="0.2">
      <c r="B272" s="32"/>
    </row>
    <row r="273" spans="2:2" x14ac:dyDescent="0.2">
      <c r="B273" s="32"/>
    </row>
    <row r="274" spans="2:2" x14ac:dyDescent="0.2">
      <c r="B274" s="32"/>
    </row>
    <row r="275" spans="2:2" x14ac:dyDescent="0.2">
      <c r="B275" s="32"/>
    </row>
    <row r="276" spans="2:2" x14ac:dyDescent="0.2">
      <c r="B276" s="32"/>
    </row>
    <row r="277" spans="2:2" x14ac:dyDescent="0.2">
      <c r="B277" s="32"/>
    </row>
    <row r="278" spans="2:2" x14ac:dyDescent="0.2">
      <c r="B278" s="32"/>
    </row>
    <row r="279" spans="2:2" x14ac:dyDescent="0.2">
      <c r="B279" s="32"/>
    </row>
    <row r="280" spans="2:2" x14ac:dyDescent="0.2">
      <c r="B280" s="32"/>
    </row>
    <row r="281" spans="2:2" x14ac:dyDescent="0.2">
      <c r="B281" s="32"/>
    </row>
    <row r="282" spans="2:2" x14ac:dyDescent="0.2">
      <c r="B282" s="32"/>
    </row>
    <row r="283" spans="2:2" x14ac:dyDescent="0.2">
      <c r="B283" s="32"/>
    </row>
    <row r="284" spans="2:2" x14ac:dyDescent="0.2">
      <c r="B284" s="32"/>
    </row>
    <row r="285" spans="2:2" x14ac:dyDescent="0.2">
      <c r="B285" s="32"/>
    </row>
    <row r="286" spans="2:2" x14ac:dyDescent="0.2">
      <c r="B286" s="32"/>
    </row>
    <row r="287" spans="2:2" x14ac:dyDescent="0.2">
      <c r="B287" s="32"/>
    </row>
    <row r="288" spans="2:2" x14ac:dyDescent="0.2">
      <c r="B288" s="32"/>
    </row>
    <row r="289" spans="2:2" x14ac:dyDescent="0.2">
      <c r="B289" s="32"/>
    </row>
    <row r="290" spans="2:2" x14ac:dyDescent="0.2">
      <c r="B290" s="32"/>
    </row>
    <row r="291" spans="2:2" x14ac:dyDescent="0.2">
      <c r="B291" s="32"/>
    </row>
    <row r="292" spans="2:2" x14ac:dyDescent="0.2">
      <c r="B292" s="32"/>
    </row>
    <row r="293" spans="2:2" x14ac:dyDescent="0.2">
      <c r="B293" s="32"/>
    </row>
    <row r="294" spans="2:2" x14ac:dyDescent="0.2">
      <c r="B294" s="32"/>
    </row>
    <row r="295" spans="2:2" x14ac:dyDescent="0.2">
      <c r="B295" s="32"/>
    </row>
    <row r="296" spans="2:2" x14ac:dyDescent="0.2">
      <c r="B296" s="32"/>
    </row>
    <row r="297" spans="2:2" x14ac:dyDescent="0.2">
      <c r="B297" s="32"/>
    </row>
    <row r="298" spans="2:2" x14ac:dyDescent="0.2">
      <c r="B298" s="32"/>
    </row>
    <row r="299" spans="2:2" x14ac:dyDescent="0.2">
      <c r="B299" s="32"/>
    </row>
    <row r="300" spans="2:2" x14ac:dyDescent="0.2">
      <c r="B300" s="32"/>
    </row>
    <row r="301" spans="2:2" x14ac:dyDescent="0.2">
      <c r="B301" s="32"/>
    </row>
    <row r="302" spans="2:2" x14ac:dyDescent="0.2">
      <c r="B302" s="32"/>
    </row>
    <row r="303" spans="2:2" x14ac:dyDescent="0.2">
      <c r="B303" s="32"/>
    </row>
    <row r="304" spans="2:2" x14ac:dyDescent="0.2">
      <c r="B304" s="32"/>
    </row>
    <row r="305" spans="2:2" x14ac:dyDescent="0.2">
      <c r="B305" s="32"/>
    </row>
    <row r="306" spans="2:2" x14ac:dyDescent="0.2">
      <c r="B306" s="32"/>
    </row>
    <row r="307" spans="2:2" x14ac:dyDescent="0.2">
      <c r="B307" s="32"/>
    </row>
    <row r="308" spans="2:2" x14ac:dyDescent="0.2">
      <c r="B308" s="32"/>
    </row>
    <row r="309" spans="2:2" x14ac:dyDescent="0.2">
      <c r="B309" s="32"/>
    </row>
    <row r="310" spans="2:2" x14ac:dyDescent="0.2">
      <c r="B310" s="32"/>
    </row>
    <row r="311" spans="2:2" x14ac:dyDescent="0.2">
      <c r="B311" s="32"/>
    </row>
    <row r="312" spans="2:2" x14ac:dyDescent="0.2">
      <c r="B312" s="32"/>
    </row>
    <row r="313" spans="2:2" x14ac:dyDescent="0.2">
      <c r="B313" s="32"/>
    </row>
    <row r="314" spans="2:2" x14ac:dyDescent="0.2">
      <c r="B314" s="32"/>
    </row>
    <row r="315" spans="2:2" x14ac:dyDescent="0.2">
      <c r="B315" s="32"/>
    </row>
    <row r="316" spans="2:2" x14ac:dyDescent="0.2">
      <c r="B316" s="32"/>
    </row>
    <row r="317" spans="2:2" x14ac:dyDescent="0.2">
      <c r="B317" s="32"/>
    </row>
    <row r="318" spans="2:2" x14ac:dyDescent="0.2">
      <c r="B318" s="32"/>
    </row>
    <row r="319" spans="2:2" x14ac:dyDescent="0.2">
      <c r="B319" s="32"/>
    </row>
    <row r="320" spans="2:2" x14ac:dyDescent="0.2">
      <c r="B320" s="32"/>
    </row>
    <row r="321" spans="2:2" x14ac:dyDescent="0.2">
      <c r="B321" s="32"/>
    </row>
    <row r="322" spans="2:2" x14ac:dyDescent="0.2">
      <c r="B322" s="32"/>
    </row>
    <row r="323" spans="2:2" x14ac:dyDescent="0.2">
      <c r="B323" s="32"/>
    </row>
    <row r="324" spans="2:2" x14ac:dyDescent="0.2">
      <c r="B324" s="32"/>
    </row>
    <row r="325" spans="2:2" x14ac:dyDescent="0.2">
      <c r="B325" s="32"/>
    </row>
    <row r="326" spans="2:2" x14ac:dyDescent="0.2">
      <c r="B326" s="32"/>
    </row>
    <row r="327" spans="2:2" x14ac:dyDescent="0.2">
      <c r="B327" s="32"/>
    </row>
    <row r="328" spans="2:2" x14ac:dyDescent="0.2">
      <c r="B328" s="32"/>
    </row>
    <row r="329" spans="2:2" x14ac:dyDescent="0.2">
      <c r="B329" s="32"/>
    </row>
    <row r="330" spans="2:2" x14ac:dyDescent="0.2">
      <c r="B330" s="32"/>
    </row>
    <row r="331" spans="2:2" x14ac:dyDescent="0.2">
      <c r="B331" s="32"/>
    </row>
    <row r="332" spans="2:2" x14ac:dyDescent="0.2">
      <c r="B332" s="32"/>
    </row>
    <row r="333" spans="2:2" x14ac:dyDescent="0.2">
      <c r="B333" s="32"/>
    </row>
    <row r="334" spans="2:2" x14ac:dyDescent="0.2">
      <c r="B334" s="32"/>
    </row>
    <row r="335" spans="2:2" x14ac:dyDescent="0.2">
      <c r="B335" s="32"/>
    </row>
    <row r="336" spans="2:2" x14ac:dyDescent="0.2">
      <c r="B336" s="32"/>
    </row>
    <row r="337" spans="2:2" x14ac:dyDescent="0.2">
      <c r="B337" s="32"/>
    </row>
    <row r="338" spans="2:2" x14ac:dyDescent="0.2">
      <c r="B338" s="32"/>
    </row>
    <row r="339" spans="2:2" x14ac:dyDescent="0.2">
      <c r="B339" s="32"/>
    </row>
    <row r="340" spans="2:2" x14ac:dyDescent="0.2">
      <c r="B340" s="32"/>
    </row>
    <row r="341" spans="2:2" x14ac:dyDescent="0.2">
      <c r="B341" s="32"/>
    </row>
    <row r="342" spans="2:2" x14ac:dyDescent="0.2">
      <c r="B342" s="32"/>
    </row>
    <row r="343" spans="2:2" x14ac:dyDescent="0.2">
      <c r="B343" s="32"/>
    </row>
    <row r="344" spans="2:2" x14ac:dyDescent="0.2">
      <c r="B344" s="32"/>
    </row>
    <row r="345" spans="2:2" x14ac:dyDescent="0.2">
      <c r="B345" s="32"/>
    </row>
    <row r="346" spans="2:2" x14ac:dyDescent="0.2">
      <c r="B346" s="32"/>
    </row>
    <row r="347" spans="2:2" x14ac:dyDescent="0.2">
      <c r="B347" s="32"/>
    </row>
    <row r="348" spans="2:2" x14ac:dyDescent="0.2">
      <c r="B348" s="32"/>
    </row>
    <row r="349" spans="2:2" x14ac:dyDescent="0.2">
      <c r="B349" s="32"/>
    </row>
    <row r="350" spans="2:2" x14ac:dyDescent="0.2">
      <c r="B350" s="32"/>
    </row>
    <row r="351" spans="2:2" x14ac:dyDescent="0.2">
      <c r="B351" s="32"/>
    </row>
    <row r="352" spans="2:2" x14ac:dyDescent="0.2">
      <c r="B352" s="32"/>
    </row>
    <row r="353" spans="2:2" x14ac:dyDescent="0.2">
      <c r="B353" s="32"/>
    </row>
    <row r="354" spans="2:2" x14ac:dyDescent="0.2">
      <c r="B354" s="32"/>
    </row>
    <row r="355" spans="2:2" x14ac:dyDescent="0.2">
      <c r="B355" s="32"/>
    </row>
    <row r="356" spans="2:2" x14ac:dyDescent="0.2">
      <c r="B356" s="32"/>
    </row>
    <row r="357" spans="2:2" x14ac:dyDescent="0.2">
      <c r="B357" s="32"/>
    </row>
    <row r="358" spans="2:2" x14ac:dyDescent="0.2">
      <c r="B358" s="32"/>
    </row>
    <row r="359" spans="2:2" x14ac:dyDescent="0.2">
      <c r="B359" s="32"/>
    </row>
    <row r="360" spans="2:2" x14ac:dyDescent="0.2">
      <c r="B360" s="32"/>
    </row>
    <row r="361" spans="2:2" x14ac:dyDescent="0.2">
      <c r="B361" s="32"/>
    </row>
    <row r="362" spans="2:2" x14ac:dyDescent="0.2">
      <c r="B362" s="32"/>
    </row>
    <row r="363" spans="2:2" x14ac:dyDescent="0.2">
      <c r="B363" s="32"/>
    </row>
    <row r="364" spans="2:2" x14ac:dyDescent="0.2">
      <c r="B364" s="32"/>
    </row>
    <row r="365" spans="2:2" x14ac:dyDescent="0.2">
      <c r="B365" s="32"/>
    </row>
    <row r="366" spans="2:2" x14ac:dyDescent="0.2">
      <c r="B366" s="32"/>
    </row>
    <row r="367" spans="2:2" x14ac:dyDescent="0.2">
      <c r="B367" s="32"/>
    </row>
    <row r="368" spans="2:2" x14ac:dyDescent="0.2">
      <c r="B368" s="32"/>
    </row>
    <row r="369" spans="2:2" x14ac:dyDescent="0.2">
      <c r="B369" s="32"/>
    </row>
    <row r="370" spans="2:2" x14ac:dyDescent="0.2">
      <c r="B370" s="32"/>
    </row>
    <row r="371" spans="2:2" x14ac:dyDescent="0.2">
      <c r="B371" s="32"/>
    </row>
    <row r="372" spans="2:2" x14ac:dyDescent="0.2">
      <c r="B372" s="32"/>
    </row>
    <row r="373" spans="2:2" x14ac:dyDescent="0.2">
      <c r="B373" s="32"/>
    </row>
    <row r="374" spans="2:2" x14ac:dyDescent="0.2">
      <c r="B374" s="32"/>
    </row>
    <row r="375" spans="2:2" x14ac:dyDescent="0.2">
      <c r="B375" s="32"/>
    </row>
    <row r="376" spans="2:2" x14ac:dyDescent="0.2">
      <c r="B376" s="32"/>
    </row>
    <row r="377" spans="2:2" x14ac:dyDescent="0.2">
      <c r="B377" s="32"/>
    </row>
    <row r="378" spans="2:2" x14ac:dyDescent="0.2">
      <c r="B378" s="32"/>
    </row>
    <row r="379" spans="2:2" x14ac:dyDescent="0.2">
      <c r="B379" s="32"/>
    </row>
    <row r="380" spans="2:2" x14ac:dyDescent="0.2">
      <c r="B380" s="32"/>
    </row>
    <row r="381" spans="2:2" x14ac:dyDescent="0.2">
      <c r="B381" s="32"/>
    </row>
    <row r="382" spans="2:2" x14ac:dyDescent="0.2">
      <c r="B382" s="32"/>
    </row>
    <row r="383" spans="2:2" x14ac:dyDescent="0.2">
      <c r="B383" s="32"/>
    </row>
    <row r="384" spans="2:2" x14ac:dyDescent="0.2">
      <c r="B384" s="32"/>
    </row>
    <row r="385" spans="2:2" x14ac:dyDescent="0.2">
      <c r="B385" s="32"/>
    </row>
    <row r="386" spans="2:2" x14ac:dyDescent="0.2">
      <c r="B386" s="32"/>
    </row>
    <row r="387" spans="2:2" x14ac:dyDescent="0.2">
      <c r="B387" s="32"/>
    </row>
    <row r="388" spans="2:2" x14ac:dyDescent="0.2">
      <c r="B388" s="32"/>
    </row>
    <row r="389" spans="2:2" x14ac:dyDescent="0.2">
      <c r="B389" s="32"/>
    </row>
    <row r="390" spans="2:2" x14ac:dyDescent="0.2">
      <c r="B390" s="32"/>
    </row>
    <row r="391" spans="2:2" x14ac:dyDescent="0.2">
      <c r="B391" s="32"/>
    </row>
    <row r="392" spans="2:2" x14ac:dyDescent="0.2">
      <c r="B392" s="32"/>
    </row>
    <row r="393" spans="2:2" x14ac:dyDescent="0.2">
      <c r="B393" s="32"/>
    </row>
    <row r="394" spans="2:2" x14ac:dyDescent="0.2">
      <c r="B394" s="32"/>
    </row>
    <row r="395" spans="2:2" x14ac:dyDescent="0.2">
      <c r="B395" s="32"/>
    </row>
    <row r="396" spans="2:2" x14ac:dyDescent="0.2">
      <c r="B396" s="32"/>
    </row>
    <row r="397" spans="2:2" x14ac:dyDescent="0.2">
      <c r="B397" s="32"/>
    </row>
    <row r="398" spans="2:2" x14ac:dyDescent="0.2">
      <c r="B398" s="32"/>
    </row>
    <row r="399" spans="2:2" x14ac:dyDescent="0.2">
      <c r="B399" s="32"/>
    </row>
    <row r="400" spans="2:2" x14ac:dyDescent="0.2">
      <c r="B400" s="32"/>
    </row>
    <row r="401" spans="2:2" x14ac:dyDescent="0.2">
      <c r="B401" s="32"/>
    </row>
    <row r="402" spans="2:2" x14ac:dyDescent="0.2">
      <c r="B402" s="32"/>
    </row>
    <row r="403" spans="2:2" x14ac:dyDescent="0.2">
      <c r="B403" s="32"/>
    </row>
    <row r="404" spans="2:2" x14ac:dyDescent="0.2">
      <c r="B404" s="32"/>
    </row>
    <row r="405" spans="2:2" x14ac:dyDescent="0.2">
      <c r="B405" s="32"/>
    </row>
    <row r="406" spans="2:2" x14ac:dyDescent="0.2">
      <c r="B406" s="32"/>
    </row>
    <row r="407" spans="2:2" x14ac:dyDescent="0.2">
      <c r="B407" s="32"/>
    </row>
    <row r="408" spans="2:2" x14ac:dyDescent="0.2">
      <c r="B408" s="32"/>
    </row>
    <row r="409" spans="2:2" x14ac:dyDescent="0.2">
      <c r="B409" s="32"/>
    </row>
    <row r="410" spans="2:2" x14ac:dyDescent="0.2">
      <c r="B410" s="32"/>
    </row>
    <row r="411" spans="2:2" x14ac:dyDescent="0.2">
      <c r="B411" s="32"/>
    </row>
    <row r="412" spans="2:2" x14ac:dyDescent="0.2">
      <c r="B412" s="32"/>
    </row>
    <row r="413" spans="2:2" x14ac:dyDescent="0.2">
      <c r="B413" s="32"/>
    </row>
    <row r="414" spans="2:2" x14ac:dyDescent="0.2">
      <c r="B414" s="32"/>
    </row>
    <row r="415" spans="2:2" x14ac:dyDescent="0.2">
      <c r="B415" s="32"/>
    </row>
    <row r="416" spans="2:2" x14ac:dyDescent="0.2">
      <c r="B416" s="32"/>
    </row>
    <row r="417" spans="2:2" x14ac:dyDescent="0.2">
      <c r="B417" s="32"/>
    </row>
    <row r="418" spans="2:2" x14ac:dyDescent="0.2">
      <c r="B418" s="32"/>
    </row>
    <row r="419" spans="2:2" x14ac:dyDescent="0.2">
      <c r="B419" s="32"/>
    </row>
    <row r="420" spans="2:2" x14ac:dyDescent="0.2">
      <c r="B420" s="32"/>
    </row>
    <row r="421" spans="2:2" x14ac:dyDescent="0.2">
      <c r="B421" s="32"/>
    </row>
    <row r="422" spans="2:2" x14ac:dyDescent="0.2">
      <c r="B422" s="32"/>
    </row>
    <row r="423" spans="2:2" x14ac:dyDescent="0.2">
      <c r="B423" s="32"/>
    </row>
    <row r="424" spans="2:2" x14ac:dyDescent="0.2">
      <c r="B424" s="32"/>
    </row>
    <row r="425" spans="2:2" x14ac:dyDescent="0.2">
      <c r="B425" s="32"/>
    </row>
    <row r="426" spans="2:2" x14ac:dyDescent="0.2">
      <c r="B426" s="32"/>
    </row>
    <row r="427" spans="2:2" x14ac:dyDescent="0.2">
      <c r="B427" s="32"/>
    </row>
  </sheetData>
  <sheetProtection algorithmName="SHA-512" hashValue="x2vgkG2YMXKHsLhm1o0eNsIkuS2ZUgYDKMVQG6obozZktGmvNbdwC5iuiFJgRwzJ5zLo2LEk+YgfRRknw2q8Ig==" saltValue="dsY71I0QdJplYRJ7Uhp/kg==" spinCount="100000" sheet="1" objects="1" scenarios="1"/>
  <mergeCells count="115"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220"/>
  <sheetViews>
    <sheetView showZeros="0" topLeftCell="A114" zoomScaleNormal="100" workbookViewId="0">
      <selection activeCell="J17" sqref="J17"/>
    </sheetView>
  </sheetViews>
  <sheetFormatPr defaultColWidth="9.140625" defaultRowHeight="12.75" x14ac:dyDescent="0.2"/>
  <cols>
    <col min="1" max="1" width="6.42578125" customWidth="1"/>
    <col min="2" max="2" width="9" customWidth="1"/>
    <col min="3" max="3" width="10.28515625" customWidth="1"/>
    <col min="4" max="4" width="28.85546875" customWidth="1"/>
    <col min="5" max="5" width="7.85546875" customWidth="1"/>
    <col min="6" max="6" width="15" customWidth="1"/>
    <col min="7" max="7" width="15.7109375" customWidth="1"/>
  </cols>
  <sheetData>
    <row r="1" spans="1:7" x14ac:dyDescent="0.2">
      <c r="A1" s="52"/>
    </row>
    <row r="10" spans="1:7" ht="16.5" customHeight="1" x14ac:dyDescent="0.2"/>
    <row r="11" spans="1:7" ht="15" customHeight="1" x14ac:dyDescent="0.2">
      <c r="A11" s="53" t="s">
        <v>39</v>
      </c>
      <c r="D11" s="2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7"/>
      <c r="F11" s="297"/>
      <c r="G11" s="297"/>
    </row>
    <row r="12" spans="1:7" ht="15" customHeight="1" x14ac:dyDescent="0.2">
      <c r="A12" t="s">
        <v>40</v>
      </c>
      <c r="D12" s="298" t="str">
        <f>'БС принт'!D13</f>
        <v>нас.Св Стефан бб 046 277 700</v>
      </c>
      <c r="E12" s="298"/>
      <c r="F12" s="298"/>
      <c r="G12" s="298"/>
    </row>
    <row r="13" spans="1:7" ht="15" customHeight="1" x14ac:dyDescent="0.2">
      <c r="A13" t="s">
        <v>227</v>
      </c>
      <c r="D13" s="298" t="str">
        <f>'БС принт'!D14</f>
        <v>4020980117702</v>
      </c>
      <c r="E13" s="298"/>
      <c r="F13" s="298"/>
      <c r="G13" s="298"/>
    </row>
    <row r="14" spans="1:7" ht="14.25" x14ac:dyDescent="0.2">
      <c r="A14" s="299" t="s">
        <v>228</v>
      </c>
      <c r="B14" s="299"/>
      <c r="C14" s="299"/>
      <c r="D14" s="299"/>
      <c r="E14" s="299"/>
      <c r="F14" s="299"/>
      <c r="G14" s="299"/>
    </row>
    <row r="15" spans="1:7" ht="24" customHeight="1" x14ac:dyDescent="0.25">
      <c r="A15" s="300" t="s">
        <v>230</v>
      </c>
      <c r="B15" s="300"/>
      <c r="C15" s="300"/>
      <c r="D15" s="300"/>
      <c r="E15" s="300"/>
      <c r="F15" s="300"/>
      <c r="G15" s="300"/>
    </row>
    <row r="16" spans="1:7" ht="15.75" x14ac:dyDescent="0.25">
      <c r="A16" s="301" t="s">
        <v>229</v>
      </c>
      <c r="B16" s="301"/>
      <c r="C16" s="301"/>
      <c r="D16" s="301"/>
      <c r="E16" s="301"/>
      <c r="F16" s="301"/>
      <c r="G16" s="301"/>
    </row>
    <row r="17" spans="1:7" ht="18.75" customHeight="1" x14ac:dyDescent="0.2">
      <c r="A17" s="302" t="e">
        <f>ПОДАТОЦИ!#REF!</f>
        <v>#REF!</v>
      </c>
      <c r="B17" s="302"/>
      <c r="C17" s="302"/>
      <c r="D17" s="302"/>
      <c r="E17" s="302"/>
      <c r="F17" s="302"/>
      <c r="G17" s="302"/>
    </row>
    <row r="18" spans="1:7" x14ac:dyDescent="0.2">
      <c r="A18" s="26"/>
      <c r="B18" s="26"/>
      <c r="C18" s="26"/>
      <c r="D18" s="26"/>
      <c r="E18" s="26"/>
      <c r="F18" s="26"/>
      <c r="G18" s="54" t="s">
        <v>38</v>
      </c>
    </row>
    <row r="19" spans="1:7" ht="12.75" customHeight="1" x14ac:dyDescent="0.2">
      <c r="A19" s="9" t="s">
        <v>10</v>
      </c>
      <c r="B19" s="27" t="s">
        <v>224</v>
      </c>
      <c r="C19" s="287"/>
      <c r="D19" s="288"/>
      <c r="E19" s="260" t="s">
        <v>231</v>
      </c>
      <c r="F19" s="262" t="s">
        <v>221</v>
      </c>
      <c r="G19" s="263"/>
    </row>
    <row r="20" spans="1:7" s="19" customFormat="1" ht="13.5" customHeight="1" x14ac:dyDescent="0.2">
      <c r="A20" s="10" t="s">
        <v>225</v>
      </c>
      <c r="B20" s="264" t="s">
        <v>415</v>
      </c>
      <c r="C20" s="266" t="s">
        <v>1</v>
      </c>
      <c r="D20" s="267"/>
      <c r="E20" s="261"/>
      <c r="F20" s="9" t="s">
        <v>222</v>
      </c>
      <c r="G20" s="9" t="s">
        <v>223</v>
      </c>
    </row>
    <row r="21" spans="1:7" s="19" customFormat="1" ht="12" x14ac:dyDescent="0.2">
      <c r="A21" s="11"/>
      <c r="B21" s="265"/>
      <c r="C21" s="291"/>
      <c r="D21" s="292"/>
      <c r="E21" s="11"/>
      <c r="F21" s="11"/>
      <c r="G21" s="11"/>
    </row>
    <row r="22" spans="1:7" ht="11.25" customHeight="1" x14ac:dyDescent="0.2">
      <c r="A22" s="8">
        <v>1</v>
      </c>
      <c r="B22" s="8">
        <v>2</v>
      </c>
      <c r="C22" s="270">
        <v>3</v>
      </c>
      <c r="D22" s="271"/>
      <c r="E22" s="8">
        <v>4</v>
      </c>
      <c r="F22" s="8">
        <v>5</v>
      </c>
      <c r="G22" s="8">
        <v>6</v>
      </c>
    </row>
    <row r="23" spans="1:7" ht="15.75" customHeight="1" x14ac:dyDescent="0.2">
      <c r="A23" s="9"/>
      <c r="B23" s="9"/>
      <c r="C23" s="277" t="s">
        <v>232</v>
      </c>
      <c r="D23" s="278"/>
      <c r="E23" s="16"/>
      <c r="F23" s="6"/>
      <c r="G23" s="6"/>
    </row>
    <row r="24" spans="1:7" ht="15.75" customHeight="1" x14ac:dyDescent="0.2">
      <c r="A24" s="10"/>
      <c r="B24" s="10"/>
      <c r="C24" s="293" t="s">
        <v>233</v>
      </c>
      <c r="D24" s="294"/>
      <c r="E24" s="22"/>
      <c r="F24" s="1"/>
      <c r="G24" s="1"/>
    </row>
    <row r="25" spans="1:7" ht="15.75" customHeight="1" x14ac:dyDescent="0.2">
      <c r="A25" s="11"/>
      <c r="B25" s="11"/>
      <c r="C25" s="275" t="s">
        <v>1451</v>
      </c>
      <c r="D25" s="276"/>
      <c r="E25" s="17" t="s">
        <v>208</v>
      </c>
      <c r="F25" s="94">
        <f>F27+F32+F41+F54+F61+F68+F76+F84</f>
        <v>0</v>
      </c>
      <c r="G25" s="94">
        <f>G27+G32+G41+G54+G61+G68+G76+G84</f>
        <v>568640</v>
      </c>
    </row>
    <row r="26" spans="1:7" ht="17.25" customHeight="1" x14ac:dyDescent="0.2">
      <c r="A26" s="9"/>
      <c r="B26" s="9"/>
      <c r="C26" s="287" t="s">
        <v>234</v>
      </c>
      <c r="D26" s="288"/>
      <c r="E26" s="16"/>
      <c r="F26" s="6"/>
      <c r="G26" s="6"/>
    </row>
    <row r="27" spans="1:7" ht="17.25" customHeight="1" x14ac:dyDescent="0.2">
      <c r="A27" s="11"/>
      <c r="B27" s="11"/>
      <c r="C27" s="275" t="s">
        <v>235</v>
      </c>
      <c r="D27" s="276"/>
      <c r="E27" s="17" t="s">
        <v>209</v>
      </c>
      <c r="F27" s="94">
        <f>F28+F29+F30+F31</f>
        <v>0</v>
      </c>
      <c r="G27" s="94">
        <f>G28+G29+G30+G31</f>
        <v>0</v>
      </c>
    </row>
    <row r="28" spans="1:7" ht="18" customHeight="1" x14ac:dyDescent="0.2">
      <c r="A28" s="13">
        <v>1</v>
      </c>
      <c r="B28" s="13">
        <v>401</v>
      </c>
      <c r="C28" s="289" t="s">
        <v>236</v>
      </c>
      <c r="D28" s="290"/>
      <c r="E28" s="14" t="s">
        <v>210</v>
      </c>
      <c r="F28" s="93">
        <f>SUM(ЗАКЛИСТ!D167:D168)</f>
        <v>0</v>
      </c>
      <c r="G28" s="93">
        <f>SUM(ЗАКЛИСТ!C167:C168)</f>
        <v>0</v>
      </c>
    </row>
    <row r="29" spans="1:7" ht="18" customHeight="1" x14ac:dyDescent="0.2">
      <c r="A29" s="13">
        <v>2</v>
      </c>
      <c r="B29" s="13">
        <v>402</v>
      </c>
      <c r="C29" s="289" t="s">
        <v>237</v>
      </c>
      <c r="D29" s="290"/>
      <c r="E29" s="14" t="s">
        <v>211</v>
      </c>
      <c r="F29" s="93">
        <f>SUM(ЗАКЛИСТ!D169:D172)</f>
        <v>0</v>
      </c>
      <c r="G29" s="93">
        <f>SUM(ЗАКЛИСТ!C169:C172)</f>
        <v>0</v>
      </c>
    </row>
    <row r="30" spans="1:7" ht="18" customHeight="1" x14ac:dyDescent="0.2">
      <c r="A30" s="13">
        <v>3</v>
      </c>
      <c r="B30" s="13">
        <v>403</v>
      </c>
      <c r="C30" s="289" t="s">
        <v>238</v>
      </c>
      <c r="D30" s="290"/>
      <c r="E30" s="14" t="s">
        <v>212</v>
      </c>
      <c r="F30" s="93">
        <f>SUM(ЗАКЛИСТ!D173)</f>
        <v>0</v>
      </c>
      <c r="G30" s="93">
        <f>ЗАКЛИСТ!C173</f>
        <v>0</v>
      </c>
    </row>
    <row r="31" spans="1:7" ht="18" customHeight="1" x14ac:dyDescent="0.2">
      <c r="A31" s="13">
        <v>4</v>
      </c>
      <c r="B31" s="13">
        <v>404</v>
      </c>
      <c r="C31" s="289" t="s">
        <v>239</v>
      </c>
      <c r="D31" s="290"/>
      <c r="E31" s="14" t="s">
        <v>213</v>
      </c>
      <c r="F31" s="93">
        <f>SUM(ЗАКЛИСТ!D174:D178)</f>
        <v>0</v>
      </c>
      <c r="G31" s="93">
        <f>SUM(ЗАКЛИСТ!C174:C178)</f>
        <v>0</v>
      </c>
    </row>
    <row r="32" spans="1:7" ht="13.5" customHeight="1" x14ac:dyDescent="0.2">
      <c r="A32" s="9"/>
      <c r="B32" s="9"/>
      <c r="C32" s="287" t="s">
        <v>240</v>
      </c>
      <c r="D32" s="288"/>
      <c r="E32" s="16"/>
      <c r="F32" s="272">
        <f>F34+F36+F38+F40</f>
        <v>0</v>
      </c>
      <c r="G32" s="272">
        <f>G34+G36+G38+G40</f>
        <v>0</v>
      </c>
    </row>
    <row r="33" spans="1:7" ht="13.5" customHeight="1" x14ac:dyDescent="0.2">
      <c r="A33" s="11"/>
      <c r="B33" s="11"/>
      <c r="C33" s="275" t="s">
        <v>241</v>
      </c>
      <c r="D33" s="276"/>
      <c r="E33" s="17" t="s">
        <v>214</v>
      </c>
      <c r="F33" s="274"/>
      <c r="G33" s="274"/>
    </row>
    <row r="34" spans="1:7" ht="13.5" customHeight="1" x14ac:dyDescent="0.2">
      <c r="A34" s="9">
        <v>5</v>
      </c>
      <c r="B34" s="9">
        <v>411</v>
      </c>
      <c r="C34" s="287" t="s">
        <v>242</v>
      </c>
      <c r="D34" s="288"/>
      <c r="E34" s="123"/>
      <c r="F34" s="272">
        <f>ЗАКЛИСТ!D179</f>
        <v>0</v>
      </c>
      <c r="G34" s="272">
        <f>ЗАКЛИСТ!C179</f>
        <v>0</v>
      </c>
    </row>
    <row r="35" spans="1:7" ht="13.5" customHeight="1" x14ac:dyDescent="0.2">
      <c r="A35" s="11"/>
      <c r="B35" s="11"/>
      <c r="C35" s="275" t="s">
        <v>243</v>
      </c>
      <c r="D35" s="276"/>
      <c r="E35" s="122" t="s">
        <v>215</v>
      </c>
      <c r="F35" s="274"/>
      <c r="G35" s="274"/>
    </row>
    <row r="36" spans="1:7" ht="13.5" customHeight="1" x14ac:dyDescent="0.2">
      <c r="A36" s="9">
        <v>6</v>
      </c>
      <c r="B36" s="9">
        <v>412</v>
      </c>
      <c r="C36" s="287" t="s">
        <v>244</v>
      </c>
      <c r="D36" s="288"/>
      <c r="E36" s="16"/>
      <c r="F36" s="272">
        <f>ЗАКЛИСТ!D180</f>
        <v>0</v>
      </c>
      <c r="G36" s="272">
        <f>ЗАКЛИСТ!C180</f>
        <v>0</v>
      </c>
    </row>
    <row r="37" spans="1:7" ht="13.5" customHeight="1" x14ac:dyDescent="0.2">
      <c r="A37" s="11"/>
      <c r="B37" s="11"/>
      <c r="C37" s="275" t="s">
        <v>245</v>
      </c>
      <c r="D37" s="276"/>
      <c r="E37" s="17" t="s">
        <v>258</v>
      </c>
      <c r="F37" s="274"/>
      <c r="G37" s="274"/>
    </row>
    <row r="38" spans="1:7" ht="12" customHeight="1" x14ac:dyDescent="0.2">
      <c r="A38" s="9">
        <v>7</v>
      </c>
      <c r="B38" s="9">
        <v>413</v>
      </c>
      <c r="C38" s="287" t="s">
        <v>246</v>
      </c>
      <c r="D38" s="288"/>
      <c r="E38" s="16"/>
      <c r="F38" s="272">
        <f>ЗАКЛИСТ!D181</f>
        <v>0</v>
      </c>
      <c r="G38" s="272">
        <f>ЗАКЛИСТ!C181</f>
        <v>0</v>
      </c>
    </row>
    <row r="39" spans="1:7" ht="12" customHeight="1" x14ac:dyDescent="0.2">
      <c r="A39" s="11"/>
      <c r="B39" s="11"/>
      <c r="C39" s="275" t="s">
        <v>247</v>
      </c>
      <c r="D39" s="276"/>
      <c r="E39" s="17" t="s">
        <v>259</v>
      </c>
      <c r="F39" s="274"/>
      <c r="G39" s="274"/>
    </row>
    <row r="40" spans="1:7" ht="18" customHeight="1" x14ac:dyDescent="0.2">
      <c r="A40" s="13">
        <v>8</v>
      </c>
      <c r="B40" s="13">
        <v>414</v>
      </c>
      <c r="C40" s="289" t="s">
        <v>248</v>
      </c>
      <c r="D40" s="290"/>
      <c r="E40" s="14" t="s">
        <v>260</v>
      </c>
      <c r="F40" s="93">
        <f>ЗАКЛИСТ!D182</f>
        <v>0</v>
      </c>
      <c r="G40" s="93">
        <f>ЗАКЛИСТ!C182</f>
        <v>0</v>
      </c>
    </row>
    <row r="41" spans="1:7" ht="20.25" customHeight="1" x14ac:dyDescent="0.2">
      <c r="A41" s="13"/>
      <c r="B41" s="13"/>
      <c r="C41" s="289" t="s">
        <v>249</v>
      </c>
      <c r="D41" s="290"/>
      <c r="E41" s="14" t="s">
        <v>261</v>
      </c>
      <c r="F41" s="93">
        <f>F42+F43+F49+F50+F51+F52+F53</f>
        <v>0</v>
      </c>
      <c r="G41" s="93">
        <f>G42+G43+G49+G50+G51+G52+G53</f>
        <v>139443</v>
      </c>
    </row>
    <row r="42" spans="1:7" ht="18" customHeight="1" x14ac:dyDescent="0.2">
      <c r="A42" s="13">
        <v>9</v>
      </c>
      <c r="B42" s="13">
        <v>420</v>
      </c>
      <c r="C42" s="289" t="s">
        <v>250</v>
      </c>
      <c r="D42" s="290"/>
      <c r="E42" s="14" t="s">
        <v>262</v>
      </c>
      <c r="F42" s="93">
        <f>SUM(ЗАКЛИСТ!D183:D191)</f>
        <v>0</v>
      </c>
      <c r="G42" s="93">
        <f>SUM(ЗАКЛИСТ!C183:C191)</f>
        <v>0</v>
      </c>
    </row>
    <row r="43" spans="1:7" ht="13.5" customHeight="1" x14ac:dyDescent="0.2">
      <c r="A43" s="9">
        <v>10</v>
      </c>
      <c r="B43" s="9">
        <v>421</v>
      </c>
      <c r="C43" s="287" t="s">
        <v>251</v>
      </c>
      <c r="D43" s="288"/>
      <c r="E43" s="16"/>
      <c r="F43" s="272">
        <f>SUM(ЗАКЛИСТ!D192:D203)</f>
        <v>0</v>
      </c>
      <c r="G43" s="272">
        <f>SUM(ЗАКЛИСТ!C192:C203)</f>
        <v>0</v>
      </c>
    </row>
    <row r="44" spans="1:7" ht="13.5" customHeight="1" x14ac:dyDescent="0.2">
      <c r="A44" s="11"/>
      <c r="B44" s="11"/>
      <c r="C44" s="275" t="s">
        <v>252</v>
      </c>
      <c r="D44" s="276"/>
      <c r="E44" s="17" t="s">
        <v>263</v>
      </c>
      <c r="F44" s="274"/>
      <c r="G44" s="274"/>
    </row>
    <row r="45" spans="1:7" ht="18" customHeight="1" x14ac:dyDescent="0.2">
      <c r="A45" s="9" t="s">
        <v>10</v>
      </c>
      <c r="B45" s="27" t="s">
        <v>224</v>
      </c>
      <c r="C45" s="287"/>
      <c r="D45" s="288"/>
      <c r="E45" s="260" t="s">
        <v>231</v>
      </c>
      <c r="F45" s="262" t="s">
        <v>221</v>
      </c>
      <c r="G45" s="263"/>
    </row>
    <row r="46" spans="1:7" ht="18" customHeight="1" x14ac:dyDescent="0.2">
      <c r="A46" s="10" t="s">
        <v>225</v>
      </c>
      <c r="B46" s="264" t="s">
        <v>415</v>
      </c>
      <c r="C46" s="266" t="s">
        <v>1</v>
      </c>
      <c r="D46" s="267"/>
      <c r="E46" s="261"/>
      <c r="F46" s="9" t="s">
        <v>222</v>
      </c>
      <c r="G46" s="9" t="s">
        <v>223</v>
      </c>
    </row>
    <row r="47" spans="1:7" ht="18" customHeight="1" x14ac:dyDescent="0.2">
      <c r="A47" s="11"/>
      <c r="B47" s="265"/>
      <c r="C47" s="268"/>
      <c r="D47" s="269"/>
      <c r="E47" s="11"/>
      <c r="F47" s="11"/>
      <c r="G47" s="11"/>
    </row>
    <row r="48" spans="1:7" ht="18" customHeight="1" x14ac:dyDescent="0.2">
      <c r="A48" s="8">
        <v>1</v>
      </c>
      <c r="B48" s="8">
        <v>2</v>
      </c>
      <c r="C48" s="270">
        <v>3</v>
      </c>
      <c r="D48" s="271"/>
      <c r="E48" s="8">
        <v>4</v>
      </c>
      <c r="F48" s="8">
        <v>5</v>
      </c>
      <c r="G48" s="8">
        <v>6</v>
      </c>
    </row>
    <row r="49" spans="1:7" ht="18" customHeight="1" x14ac:dyDescent="0.2">
      <c r="A49" s="13">
        <v>11</v>
      </c>
      <c r="B49" s="13">
        <v>423</v>
      </c>
      <c r="C49" s="289" t="s">
        <v>253</v>
      </c>
      <c r="D49" s="290"/>
      <c r="E49" s="14" t="s">
        <v>264</v>
      </c>
      <c r="F49" s="93">
        <f>SUM(ЗАКЛИСТ!D204:D216)</f>
        <v>0</v>
      </c>
      <c r="G49" s="93">
        <f>SUM(ЗАКЛИСТ!C204:C216)</f>
        <v>44443</v>
      </c>
    </row>
    <row r="50" spans="1:7" x14ac:dyDescent="0.2">
      <c r="A50" s="13">
        <v>12</v>
      </c>
      <c r="B50" s="13">
        <v>424</v>
      </c>
      <c r="C50" s="289" t="s">
        <v>254</v>
      </c>
      <c r="D50" s="290"/>
      <c r="E50" s="14" t="s">
        <v>265</v>
      </c>
      <c r="F50" s="93">
        <f>SUM(ЗАКЛИСТ!D217:D223)</f>
        <v>0</v>
      </c>
      <c r="G50" s="93">
        <f>SUM(ЗАКЛИСТ!C217:C223)</f>
        <v>95000</v>
      </c>
    </row>
    <row r="51" spans="1:7" x14ac:dyDescent="0.2">
      <c r="A51" s="13">
        <v>13</v>
      </c>
      <c r="B51" s="13">
        <v>425</v>
      </c>
      <c r="C51" s="289" t="s">
        <v>255</v>
      </c>
      <c r="D51" s="290"/>
      <c r="E51" s="14" t="s">
        <v>266</v>
      </c>
      <c r="F51" s="93">
        <f>SUM(ЗАКЛИСТ!D224:D232)</f>
        <v>0</v>
      </c>
      <c r="G51" s="93">
        <f>SUM(ЗАКЛИСТ!C224:C232)</f>
        <v>0</v>
      </c>
    </row>
    <row r="52" spans="1:7" ht="12.75" customHeight="1" x14ac:dyDescent="0.2">
      <c r="A52" s="13">
        <v>14</v>
      </c>
      <c r="B52" s="13">
        <v>426</v>
      </c>
      <c r="C52" s="289" t="s">
        <v>256</v>
      </c>
      <c r="D52" s="290"/>
      <c r="E52" s="14" t="s">
        <v>267</v>
      </c>
      <c r="F52" s="93">
        <f>SUM(ЗАКЛИСТ!D233:D237)</f>
        <v>0</v>
      </c>
      <c r="G52" s="93">
        <f>SUM(ЗАКЛИСТ!C233:C237)</f>
        <v>0</v>
      </c>
    </row>
    <row r="53" spans="1:7" s="19" customFormat="1" ht="13.5" customHeight="1" x14ac:dyDescent="0.2">
      <c r="A53" s="13">
        <v>15</v>
      </c>
      <c r="B53" s="13">
        <v>427</v>
      </c>
      <c r="C53" s="289" t="s">
        <v>257</v>
      </c>
      <c r="D53" s="290"/>
      <c r="E53" s="14" t="s">
        <v>268</v>
      </c>
      <c r="F53" s="93">
        <f>ЗАКЛИСТ!D238</f>
        <v>0</v>
      </c>
      <c r="G53" s="93">
        <f>ЗАКЛИСТ!C238</f>
        <v>0</v>
      </c>
    </row>
    <row r="54" spans="1:7" ht="12.75" customHeight="1" x14ac:dyDescent="0.2">
      <c r="A54" s="9"/>
      <c r="B54" s="9"/>
      <c r="C54" s="287" t="s">
        <v>269</v>
      </c>
      <c r="D54" s="288"/>
      <c r="E54" s="16"/>
      <c r="F54" s="281">
        <f>F57+F58+F60</f>
        <v>0</v>
      </c>
      <c r="G54" s="281">
        <f>G57+G58+G60</f>
        <v>0</v>
      </c>
    </row>
    <row r="55" spans="1:7" ht="12.75" customHeight="1" x14ac:dyDescent="0.2">
      <c r="A55" s="10"/>
      <c r="B55" s="10"/>
      <c r="C55" s="295" t="s">
        <v>270</v>
      </c>
      <c r="D55" s="296"/>
      <c r="E55" s="22"/>
      <c r="F55" s="282"/>
      <c r="G55" s="282"/>
    </row>
    <row r="56" spans="1:7" ht="11.25" customHeight="1" x14ac:dyDescent="0.2">
      <c r="A56" s="11"/>
      <c r="B56" s="11"/>
      <c r="C56" s="275" t="s">
        <v>271</v>
      </c>
      <c r="D56" s="276"/>
      <c r="E56" s="17" t="s">
        <v>315</v>
      </c>
      <c r="F56" s="283"/>
      <c r="G56" s="283"/>
    </row>
    <row r="57" spans="1:7" ht="16.5" customHeight="1" x14ac:dyDescent="0.2">
      <c r="A57" s="13">
        <v>16</v>
      </c>
      <c r="B57" s="13">
        <v>431</v>
      </c>
      <c r="C57" s="289" t="s">
        <v>272</v>
      </c>
      <c r="D57" s="290"/>
      <c r="E57" s="14" t="s">
        <v>316</v>
      </c>
      <c r="F57" s="93">
        <f>ЗАКЛИСТ!D239</f>
        <v>0</v>
      </c>
      <c r="G57" s="93">
        <f>ЗАКЛИСТ!C239</f>
        <v>0</v>
      </c>
    </row>
    <row r="58" spans="1:7" ht="16.5" customHeight="1" x14ac:dyDescent="0.2">
      <c r="A58" s="13">
        <v>17</v>
      </c>
      <c r="B58" s="13">
        <v>432</v>
      </c>
      <c r="C58" s="289" t="s">
        <v>273</v>
      </c>
      <c r="D58" s="290"/>
      <c r="E58" s="14" t="s">
        <v>317</v>
      </c>
      <c r="F58" s="93">
        <f>ЗАКЛИСТ!D240</f>
        <v>0</v>
      </c>
      <c r="G58" s="93">
        <f>ЗАКЛИСТ!C240</f>
        <v>0</v>
      </c>
    </row>
    <row r="59" spans="1:7" ht="12.75" customHeight="1" x14ac:dyDescent="0.2">
      <c r="A59" s="9">
        <v>18</v>
      </c>
      <c r="B59" s="9">
        <v>433</v>
      </c>
      <c r="C59" s="287" t="s">
        <v>274</v>
      </c>
      <c r="D59" s="288"/>
      <c r="E59" s="16"/>
      <c r="F59" s="6"/>
      <c r="G59" s="6"/>
    </row>
    <row r="60" spans="1:7" x14ac:dyDescent="0.2">
      <c r="A60" s="11"/>
      <c r="B60" s="11"/>
      <c r="C60" s="275" t="s">
        <v>275</v>
      </c>
      <c r="D60" s="276"/>
      <c r="E60" s="17" t="s">
        <v>318</v>
      </c>
      <c r="F60" s="94">
        <f>ЗАКЛИСТ!D241</f>
        <v>0</v>
      </c>
      <c r="G60" s="94">
        <f>ЗАКЛИСТ!C241</f>
        <v>0</v>
      </c>
    </row>
    <row r="61" spans="1:7" ht="12.75" customHeight="1" x14ac:dyDescent="0.2">
      <c r="A61" s="9"/>
      <c r="B61" s="9"/>
      <c r="C61" s="287" t="s">
        <v>276</v>
      </c>
      <c r="D61" s="288"/>
      <c r="E61" s="16"/>
      <c r="F61" s="281">
        <f>F63+F64+F65+F67</f>
        <v>0</v>
      </c>
      <c r="G61" s="281">
        <f>G63+G64+G65+G67</f>
        <v>0</v>
      </c>
    </row>
    <row r="62" spans="1:7" ht="11.25" customHeight="1" x14ac:dyDescent="0.2">
      <c r="A62" s="11"/>
      <c r="B62" s="11"/>
      <c r="C62" s="275" t="s">
        <v>277</v>
      </c>
      <c r="D62" s="276"/>
      <c r="E62" s="17" t="s">
        <v>319</v>
      </c>
      <c r="F62" s="283"/>
      <c r="G62" s="283"/>
    </row>
    <row r="63" spans="1:7" ht="16.5" customHeight="1" x14ac:dyDescent="0.2">
      <c r="A63" s="13">
        <v>19</v>
      </c>
      <c r="B63" s="13">
        <v>441</v>
      </c>
      <c r="C63" s="289" t="s">
        <v>278</v>
      </c>
      <c r="D63" s="290"/>
      <c r="E63" s="14" t="s">
        <v>320</v>
      </c>
      <c r="F63" s="93">
        <f>ЗАКЛИСТ!D242</f>
        <v>0</v>
      </c>
      <c r="G63" s="93">
        <f>ЗАКЛИСТ!C242</f>
        <v>0</v>
      </c>
    </row>
    <row r="64" spans="1:7" ht="16.5" customHeight="1" x14ac:dyDescent="0.2">
      <c r="A64" s="13">
        <v>20</v>
      </c>
      <c r="B64" s="13">
        <v>442</v>
      </c>
      <c r="C64" s="289" t="s">
        <v>279</v>
      </c>
      <c r="D64" s="290"/>
      <c r="E64" s="14" t="s">
        <v>321</v>
      </c>
      <c r="F64" s="93">
        <f>ЗАКЛИСТ!D243</f>
        <v>0</v>
      </c>
      <c r="G64" s="93">
        <f>ЗАКЛИСТ!C243</f>
        <v>0</v>
      </c>
    </row>
    <row r="65" spans="1:7" ht="16.5" customHeight="1" x14ac:dyDescent="0.2">
      <c r="A65" s="13">
        <v>21</v>
      </c>
      <c r="B65" s="13">
        <v>443</v>
      </c>
      <c r="C65" s="289" t="s">
        <v>280</v>
      </c>
      <c r="D65" s="290"/>
      <c r="E65" s="14" t="s">
        <v>322</v>
      </c>
      <c r="F65" s="93">
        <f>ЗАКЛИСТ!D244</f>
        <v>0</v>
      </c>
      <c r="G65" s="93">
        <f>ЗАКЛИСТ!C244</f>
        <v>0</v>
      </c>
    </row>
    <row r="66" spans="1:7" ht="12.75" customHeight="1" x14ac:dyDescent="0.2">
      <c r="A66" s="9">
        <v>22</v>
      </c>
      <c r="B66" s="9">
        <v>444</v>
      </c>
      <c r="C66" s="287" t="s">
        <v>281</v>
      </c>
      <c r="D66" s="288"/>
      <c r="E66" s="16"/>
      <c r="F66" s="6"/>
      <c r="G66" s="6"/>
    </row>
    <row r="67" spans="1:7" ht="12.75" customHeight="1" x14ac:dyDescent="0.2">
      <c r="A67" s="11"/>
      <c r="B67" s="11"/>
      <c r="C67" s="275" t="s">
        <v>282</v>
      </c>
      <c r="D67" s="276"/>
      <c r="E67" s="17" t="s">
        <v>323</v>
      </c>
      <c r="F67" s="94">
        <f>ЗАКЛИСТ!D245</f>
        <v>0</v>
      </c>
      <c r="G67" s="94">
        <f>ЗАКЛИСТ!C245</f>
        <v>0</v>
      </c>
    </row>
    <row r="68" spans="1:7" ht="12.75" customHeight="1" x14ac:dyDescent="0.2">
      <c r="A68" s="9"/>
      <c r="B68" s="9"/>
      <c r="C68" s="287" t="s">
        <v>283</v>
      </c>
      <c r="D68" s="288"/>
      <c r="E68" s="16"/>
      <c r="F68" s="281">
        <f>F71+F73+F75</f>
        <v>0</v>
      </c>
      <c r="G68" s="281">
        <f>G71+G73+G75</f>
        <v>0</v>
      </c>
    </row>
    <row r="69" spans="1:7" ht="12.75" customHeight="1" x14ac:dyDescent="0.2">
      <c r="A69" s="11"/>
      <c r="B69" s="11"/>
      <c r="C69" s="275" t="s">
        <v>909</v>
      </c>
      <c r="D69" s="276"/>
      <c r="E69" s="17" t="s">
        <v>324</v>
      </c>
      <c r="F69" s="283"/>
      <c r="G69" s="283"/>
    </row>
    <row r="70" spans="1:7" ht="12.75" customHeight="1" x14ac:dyDescent="0.2">
      <c r="A70" s="9">
        <v>23</v>
      </c>
      <c r="B70" s="9">
        <v>451</v>
      </c>
      <c r="C70" s="287" t="s">
        <v>308</v>
      </c>
      <c r="D70" s="288"/>
      <c r="E70" s="16"/>
      <c r="F70" s="6"/>
      <c r="G70" s="6"/>
    </row>
    <row r="71" spans="1:7" ht="12.75" customHeight="1" x14ac:dyDescent="0.2">
      <c r="A71" s="11"/>
      <c r="B71" s="11"/>
      <c r="C71" s="275" t="s">
        <v>309</v>
      </c>
      <c r="D71" s="276"/>
      <c r="E71" s="17" t="s">
        <v>44</v>
      </c>
      <c r="F71" s="94">
        <f>ЗАКЛИСТ!D246</f>
        <v>0</v>
      </c>
      <c r="G71" s="94">
        <f>ЗАКЛИСТ!C246</f>
        <v>0</v>
      </c>
    </row>
    <row r="72" spans="1:7" ht="12.75" customHeight="1" x14ac:dyDescent="0.2">
      <c r="A72" s="9">
        <v>24</v>
      </c>
      <c r="B72" s="9">
        <v>452</v>
      </c>
      <c r="C72" s="287" t="s">
        <v>310</v>
      </c>
      <c r="D72" s="288"/>
      <c r="E72" s="16"/>
      <c r="F72" s="6"/>
      <c r="G72" s="6"/>
    </row>
    <row r="73" spans="1:7" ht="12.75" customHeight="1" x14ac:dyDescent="0.2">
      <c r="A73" s="11"/>
      <c r="B73" s="11"/>
      <c r="C73" s="275" t="s">
        <v>309</v>
      </c>
      <c r="D73" s="276"/>
      <c r="E73" s="17" t="s">
        <v>325</v>
      </c>
      <c r="F73" s="94">
        <f>ЗАКЛИСТ!D247</f>
        <v>0</v>
      </c>
      <c r="G73" s="94">
        <f>ЗАКЛИСТ!C247</f>
        <v>0</v>
      </c>
    </row>
    <row r="74" spans="1:7" ht="12.75" customHeight="1" x14ac:dyDescent="0.2">
      <c r="A74" s="9">
        <v>25</v>
      </c>
      <c r="B74" s="9">
        <v>453</v>
      </c>
      <c r="C74" s="287" t="s">
        <v>311</v>
      </c>
      <c r="D74" s="288"/>
      <c r="E74" s="16"/>
      <c r="F74" s="6"/>
      <c r="G74" s="6"/>
    </row>
    <row r="75" spans="1:7" ht="12.75" customHeight="1" x14ac:dyDescent="0.2">
      <c r="A75" s="11"/>
      <c r="B75" s="11"/>
      <c r="C75" s="275" t="s">
        <v>312</v>
      </c>
      <c r="D75" s="276"/>
      <c r="E75" s="17" t="s">
        <v>326</v>
      </c>
      <c r="F75" s="94">
        <f>ЗАКЛИСТ!D248</f>
        <v>0</v>
      </c>
      <c r="G75" s="94">
        <f>ЗАКЛИСТ!C248</f>
        <v>0</v>
      </c>
    </row>
    <row r="76" spans="1:7" ht="12.75" customHeight="1" x14ac:dyDescent="0.2">
      <c r="A76" s="9"/>
      <c r="B76" s="9"/>
      <c r="C76" s="287" t="s">
        <v>313</v>
      </c>
      <c r="D76" s="288"/>
      <c r="E76" s="16"/>
      <c r="F76" s="272">
        <f>F78+F79+F80+F81+F82+F83</f>
        <v>0</v>
      </c>
      <c r="G76" s="272">
        <f>G78+G79+G80+G81+G82+G83</f>
        <v>429197</v>
      </c>
    </row>
    <row r="77" spans="1:7" ht="11.25" customHeight="1" x14ac:dyDescent="0.2">
      <c r="A77" s="11"/>
      <c r="B77" s="11"/>
      <c r="C77" s="275" t="s">
        <v>1452</v>
      </c>
      <c r="D77" s="276"/>
      <c r="E77" s="17" t="s">
        <v>327</v>
      </c>
      <c r="F77" s="274"/>
      <c r="G77" s="274"/>
    </row>
    <row r="78" spans="1:7" ht="16.5" customHeight="1" x14ac:dyDescent="0.2">
      <c r="A78" s="11">
        <v>26</v>
      </c>
      <c r="B78" s="11">
        <v>461</v>
      </c>
      <c r="C78" s="289" t="s">
        <v>284</v>
      </c>
      <c r="D78" s="290"/>
      <c r="E78" s="17" t="s">
        <v>328</v>
      </c>
      <c r="F78" s="94">
        <f>ЗАКЛИСТ!D249</f>
        <v>0</v>
      </c>
      <c r="G78" s="94">
        <f>ЗАКЛИСТ!C249</f>
        <v>0</v>
      </c>
    </row>
    <row r="79" spans="1:7" ht="16.5" customHeight="1" x14ac:dyDescent="0.2">
      <c r="A79" s="13">
        <v>27</v>
      </c>
      <c r="B79" s="13">
        <v>462</v>
      </c>
      <c r="C79" s="289" t="s">
        <v>285</v>
      </c>
      <c r="D79" s="290"/>
      <c r="E79" s="14" t="s">
        <v>329</v>
      </c>
      <c r="F79" s="94">
        <f>ЗАКЛИСТ!D250</f>
        <v>0</v>
      </c>
      <c r="G79" s="94">
        <f>ЗАКЛИСТ!C250</f>
        <v>0</v>
      </c>
    </row>
    <row r="80" spans="1:7" ht="16.5" customHeight="1" x14ac:dyDescent="0.2">
      <c r="A80" s="13">
        <v>28</v>
      </c>
      <c r="B80" s="13">
        <v>463</v>
      </c>
      <c r="C80" s="289" t="s">
        <v>286</v>
      </c>
      <c r="D80" s="290"/>
      <c r="E80" s="14" t="s">
        <v>330</v>
      </c>
      <c r="F80" s="94">
        <f>ЗАКЛИСТ!D251</f>
        <v>0</v>
      </c>
      <c r="G80" s="94">
        <f>ЗАКЛИСТ!C251</f>
        <v>0</v>
      </c>
    </row>
    <row r="81" spans="1:7" ht="16.5" customHeight="1" x14ac:dyDescent="0.2">
      <c r="A81" s="13">
        <v>29</v>
      </c>
      <c r="B81" s="13">
        <v>464</v>
      </c>
      <c r="C81" s="289" t="s">
        <v>287</v>
      </c>
      <c r="D81" s="290"/>
      <c r="E81" s="14" t="s">
        <v>331</v>
      </c>
      <c r="F81" s="94">
        <f>ЗАКЛИСТ!D252</f>
        <v>0</v>
      </c>
      <c r="G81" s="94">
        <f>ЗАКЛИСТ!C252</f>
        <v>0</v>
      </c>
    </row>
    <row r="82" spans="1:7" ht="16.5" customHeight="1" x14ac:dyDescent="0.2">
      <c r="A82" s="13">
        <v>30</v>
      </c>
      <c r="B82" s="13">
        <v>465</v>
      </c>
      <c r="C82" s="289" t="s">
        <v>288</v>
      </c>
      <c r="D82" s="290"/>
      <c r="E82" s="14" t="s">
        <v>332</v>
      </c>
      <c r="F82" s="94">
        <f>ЗАКЛИСТ!D253</f>
        <v>0</v>
      </c>
      <c r="G82" s="94">
        <f>ЗАКЛИСТ!C253</f>
        <v>429197</v>
      </c>
    </row>
    <row r="83" spans="1:7" ht="16.5" customHeight="1" x14ac:dyDescent="0.2">
      <c r="A83" s="13">
        <v>31</v>
      </c>
      <c r="B83" s="9">
        <v>466</v>
      </c>
      <c r="C83" s="289" t="s">
        <v>1453</v>
      </c>
      <c r="D83" s="290"/>
      <c r="E83" s="14" t="s">
        <v>333</v>
      </c>
      <c r="F83" s="147">
        <f>ЗАКЛИСТ!D254</f>
        <v>0</v>
      </c>
      <c r="G83" s="147">
        <f>ЗАКЛИСТ!C254</f>
        <v>0</v>
      </c>
    </row>
    <row r="84" spans="1:7" ht="12.75" customHeight="1" x14ac:dyDescent="0.2">
      <c r="A84" s="9"/>
      <c r="B84" s="9"/>
      <c r="C84" s="287" t="s">
        <v>289</v>
      </c>
      <c r="D84" s="288"/>
      <c r="E84" s="16"/>
      <c r="F84" s="281">
        <f>F86+F88+F90+F92</f>
        <v>0</v>
      </c>
      <c r="G84" s="281">
        <f>G86+G88+G90+G92</f>
        <v>0</v>
      </c>
    </row>
    <row r="85" spans="1:7" ht="11.25" customHeight="1" x14ac:dyDescent="0.2">
      <c r="A85" s="11"/>
      <c r="B85" s="11"/>
      <c r="C85" s="275" t="s">
        <v>1454</v>
      </c>
      <c r="D85" s="276"/>
      <c r="E85" s="17" t="s">
        <v>334</v>
      </c>
      <c r="F85" s="283"/>
      <c r="G85" s="283"/>
    </row>
    <row r="86" spans="1:7" ht="18" customHeight="1" x14ac:dyDescent="0.2">
      <c r="A86" s="13">
        <v>32</v>
      </c>
      <c r="B86" s="13">
        <v>471</v>
      </c>
      <c r="C86" s="289" t="s">
        <v>290</v>
      </c>
      <c r="D86" s="290"/>
      <c r="E86" s="14" t="s">
        <v>335</v>
      </c>
      <c r="F86" s="93">
        <f>ЗАКЛИСТ!D255</f>
        <v>0</v>
      </c>
      <c r="G86" s="93">
        <f>ЗАКЛИСТ!C255</f>
        <v>0</v>
      </c>
    </row>
    <row r="87" spans="1:7" ht="12.75" customHeight="1" x14ac:dyDescent="0.2">
      <c r="A87" s="9">
        <v>33</v>
      </c>
      <c r="B87" s="9">
        <v>472</v>
      </c>
      <c r="C87" s="287" t="s">
        <v>291</v>
      </c>
      <c r="D87" s="288"/>
      <c r="E87" s="16"/>
      <c r="F87" s="6"/>
      <c r="G87" s="6"/>
    </row>
    <row r="88" spans="1:7" ht="12.75" customHeight="1" x14ac:dyDescent="0.2">
      <c r="A88" s="11"/>
      <c r="B88" s="11"/>
      <c r="C88" s="275" t="s">
        <v>292</v>
      </c>
      <c r="D88" s="276"/>
      <c r="E88" s="17" t="s">
        <v>336</v>
      </c>
      <c r="F88" s="94">
        <f>ЗАКЛИСТ!D256</f>
        <v>0</v>
      </c>
      <c r="G88" s="94">
        <f>ЗАКЛИСТ!C256</f>
        <v>0</v>
      </c>
    </row>
    <row r="89" spans="1:7" ht="12.75" customHeight="1" x14ac:dyDescent="0.2">
      <c r="A89" s="9">
        <v>34</v>
      </c>
      <c r="B89" s="9">
        <v>473</v>
      </c>
      <c r="C89" s="287" t="s">
        <v>293</v>
      </c>
      <c r="D89" s="288"/>
      <c r="E89" s="16"/>
      <c r="F89" s="6"/>
      <c r="G89" s="6"/>
    </row>
    <row r="90" spans="1:7" ht="12.75" customHeight="1" x14ac:dyDescent="0.2">
      <c r="A90" s="11"/>
      <c r="B90" s="11"/>
      <c r="C90" s="275" t="s">
        <v>294</v>
      </c>
      <c r="D90" s="276"/>
      <c r="E90" s="17" t="s">
        <v>337</v>
      </c>
      <c r="F90" s="94">
        <f>ЗАКЛИСТ!D257</f>
        <v>0</v>
      </c>
      <c r="G90" s="94">
        <f>ЗАКЛИСТ!C257</f>
        <v>0</v>
      </c>
    </row>
    <row r="91" spans="1:7" ht="12.75" customHeight="1" x14ac:dyDescent="0.2">
      <c r="A91" s="9">
        <v>35</v>
      </c>
      <c r="B91" s="9">
        <v>474</v>
      </c>
      <c r="C91" s="287" t="s">
        <v>295</v>
      </c>
      <c r="D91" s="288"/>
      <c r="E91" s="16"/>
      <c r="F91" s="6"/>
      <c r="G91" s="6"/>
    </row>
    <row r="92" spans="1:7" ht="12.75" customHeight="1" x14ac:dyDescent="0.2">
      <c r="A92" s="11"/>
      <c r="B92" s="11"/>
      <c r="C92" s="275" t="s">
        <v>296</v>
      </c>
      <c r="D92" s="276"/>
      <c r="E92" s="17" t="s">
        <v>338</v>
      </c>
      <c r="F92" s="94">
        <f>ЗАКЛИСТ!D258</f>
        <v>0</v>
      </c>
      <c r="G92" s="94">
        <f>ЗАКЛИСТ!C258</f>
        <v>0</v>
      </c>
    </row>
    <row r="93" spans="1:7" ht="12.75" customHeight="1" x14ac:dyDescent="0.2">
      <c r="A93" s="9" t="s">
        <v>10</v>
      </c>
      <c r="B93" s="27" t="s">
        <v>224</v>
      </c>
      <c r="C93" s="287"/>
      <c r="D93" s="288"/>
      <c r="E93" s="260" t="s">
        <v>231</v>
      </c>
      <c r="F93" s="262" t="s">
        <v>221</v>
      </c>
      <c r="G93" s="263"/>
    </row>
    <row r="94" spans="1:7" ht="11.25" customHeight="1" x14ac:dyDescent="0.2">
      <c r="A94" s="10" t="s">
        <v>225</v>
      </c>
      <c r="B94" s="264" t="s">
        <v>415</v>
      </c>
      <c r="C94" s="266" t="s">
        <v>1</v>
      </c>
      <c r="D94" s="267"/>
      <c r="E94" s="261"/>
      <c r="F94" s="9" t="s">
        <v>222</v>
      </c>
      <c r="G94" s="9" t="s">
        <v>223</v>
      </c>
    </row>
    <row r="95" spans="1:7" ht="16.5" customHeight="1" x14ac:dyDescent="0.2">
      <c r="A95" s="11"/>
      <c r="B95" s="265"/>
      <c r="C95" s="268"/>
      <c r="D95" s="269"/>
      <c r="E95" s="11"/>
      <c r="F95" s="11"/>
      <c r="G95" s="11"/>
    </row>
    <row r="96" spans="1:7" ht="16.5" customHeight="1" x14ac:dyDescent="0.2">
      <c r="A96" s="8">
        <v>1</v>
      </c>
      <c r="B96" s="8">
        <v>2</v>
      </c>
      <c r="C96" s="270">
        <v>3</v>
      </c>
      <c r="D96" s="271"/>
      <c r="E96" s="8">
        <v>4</v>
      </c>
      <c r="F96" s="8">
        <v>5</v>
      </c>
      <c r="G96" s="8">
        <v>6</v>
      </c>
    </row>
    <row r="97" spans="1:7" ht="16.5" customHeight="1" x14ac:dyDescent="0.2">
      <c r="A97" s="9"/>
      <c r="B97" s="9"/>
      <c r="C97" s="277" t="s">
        <v>297</v>
      </c>
      <c r="D97" s="278"/>
      <c r="E97" s="16"/>
      <c r="F97" s="272">
        <f>F99+F100+F101+F102+F103+F104+F105+F107+F108+F110</f>
        <v>0</v>
      </c>
      <c r="G97" s="272">
        <f>G99+G100+G101+G102+G103+G104+G105+G107+G108+G110</f>
        <v>60000</v>
      </c>
    </row>
    <row r="98" spans="1:7" ht="16.5" customHeight="1" x14ac:dyDescent="0.2">
      <c r="A98" s="11"/>
      <c r="B98" s="11"/>
      <c r="C98" s="275" t="s">
        <v>1455</v>
      </c>
      <c r="D98" s="276"/>
      <c r="E98" s="17" t="s">
        <v>339</v>
      </c>
      <c r="F98" s="274"/>
      <c r="G98" s="274"/>
    </row>
    <row r="99" spans="1:7" ht="16.5" customHeight="1" x14ac:dyDescent="0.2">
      <c r="A99" s="13">
        <v>36</v>
      </c>
      <c r="B99" s="13">
        <v>480</v>
      </c>
      <c r="C99" s="289" t="s">
        <v>298</v>
      </c>
      <c r="D99" s="290"/>
      <c r="E99" s="14" t="s">
        <v>340</v>
      </c>
      <c r="F99" s="93">
        <f>ЗАКЛИСТ!D259</f>
        <v>0</v>
      </c>
      <c r="G99" s="93">
        <f>ЗАКЛИСТ!C259</f>
        <v>60000</v>
      </c>
    </row>
    <row r="100" spans="1:7" ht="16.5" customHeight="1" x14ac:dyDescent="0.2">
      <c r="A100" s="13">
        <v>37</v>
      </c>
      <c r="B100" s="13">
        <v>481</v>
      </c>
      <c r="C100" s="289" t="s">
        <v>314</v>
      </c>
      <c r="D100" s="290"/>
      <c r="E100" s="14" t="s">
        <v>341</v>
      </c>
      <c r="F100" s="93">
        <f>ЗАКЛИСТ!D260</f>
        <v>0</v>
      </c>
      <c r="G100" s="93">
        <f>ЗАКЛИСТ!C260</f>
        <v>0</v>
      </c>
    </row>
    <row r="101" spans="1:7" ht="16.5" customHeight="1" x14ac:dyDescent="0.2">
      <c r="A101" s="13">
        <v>38</v>
      </c>
      <c r="B101" s="13">
        <v>482</v>
      </c>
      <c r="C101" s="289" t="s">
        <v>908</v>
      </c>
      <c r="D101" s="290"/>
      <c r="E101" s="14" t="s">
        <v>342</v>
      </c>
      <c r="F101" s="93">
        <f>ЗАКЛИСТ!D261</f>
        <v>0</v>
      </c>
      <c r="G101" s="93">
        <f>ЗАКЛИСТ!C261</f>
        <v>0</v>
      </c>
    </row>
    <row r="102" spans="1:7" ht="12.75" customHeight="1" x14ac:dyDescent="0.2">
      <c r="A102" s="13">
        <v>39</v>
      </c>
      <c r="B102" s="13">
        <v>483</v>
      </c>
      <c r="C102" s="289" t="s">
        <v>299</v>
      </c>
      <c r="D102" s="290"/>
      <c r="E102" s="14" t="s">
        <v>343</v>
      </c>
      <c r="F102" s="93">
        <f>ЗАКЛИСТ!D262</f>
        <v>0</v>
      </c>
      <c r="G102" s="93">
        <f>ЗАКЛИСТ!C262</f>
        <v>0</v>
      </c>
    </row>
    <row r="103" spans="1:7" ht="12.75" customHeight="1" x14ac:dyDescent="0.2">
      <c r="A103" s="13">
        <v>40</v>
      </c>
      <c r="B103" s="13">
        <v>484</v>
      </c>
      <c r="C103" s="289" t="s">
        <v>300</v>
      </c>
      <c r="D103" s="290"/>
      <c r="E103" s="14" t="s">
        <v>344</v>
      </c>
      <c r="F103" s="93">
        <f>ЗАКЛИСТ!D263</f>
        <v>0</v>
      </c>
      <c r="G103" s="93">
        <f>ЗАКЛИСТ!C263</f>
        <v>0</v>
      </c>
    </row>
    <row r="104" spans="1:7" ht="17.25" customHeight="1" x14ac:dyDescent="0.2">
      <c r="A104" s="13">
        <v>41</v>
      </c>
      <c r="B104" s="13">
        <v>485</v>
      </c>
      <c r="C104" s="289" t="s">
        <v>301</v>
      </c>
      <c r="D104" s="290"/>
      <c r="E104" s="14" t="s">
        <v>345</v>
      </c>
      <c r="F104" s="93">
        <f>ЗАКЛИСТ!D264</f>
        <v>0</v>
      </c>
      <c r="G104" s="93">
        <f>ЗАКЛИСТ!C264</f>
        <v>0</v>
      </c>
    </row>
    <row r="105" spans="1:7" ht="12.75" customHeight="1" x14ac:dyDescent="0.2">
      <c r="A105" s="13">
        <v>42</v>
      </c>
      <c r="B105" s="13">
        <v>486</v>
      </c>
      <c r="C105" s="289" t="s">
        <v>302</v>
      </c>
      <c r="D105" s="290"/>
      <c r="E105" s="14" t="s">
        <v>346</v>
      </c>
      <c r="F105" s="93">
        <f>ЗАКЛИСТ!D265</f>
        <v>0</v>
      </c>
      <c r="G105" s="93">
        <f>ЗАКЛИСТ!C265</f>
        <v>0</v>
      </c>
    </row>
    <row r="106" spans="1:7" ht="12.75" customHeight="1" x14ac:dyDescent="0.2">
      <c r="A106" s="13">
        <v>43</v>
      </c>
      <c r="B106" s="9">
        <v>487</v>
      </c>
      <c r="C106" s="287" t="s">
        <v>303</v>
      </c>
      <c r="D106" s="288"/>
      <c r="E106" s="16"/>
      <c r="F106" s="6"/>
      <c r="G106" s="6"/>
    </row>
    <row r="107" spans="1:7" x14ac:dyDescent="0.2">
      <c r="A107" s="11"/>
      <c r="B107" s="11"/>
      <c r="C107" s="275" t="s">
        <v>304</v>
      </c>
      <c r="D107" s="276"/>
      <c r="E107" s="17" t="s">
        <v>347</v>
      </c>
      <c r="F107" s="94">
        <f>ЗАКЛИСТ!D266</f>
        <v>0</v>
      </c>
      <c r="G107" s="94">
        <f>ЗАКЛИСТ!C266</f>
        <v>0</v>
      </c>
    </row>
    <row r="108" spans="1:7" ht="12.75" customHeight="1" x14ac:dyDescent="0.2">
      <c r="A108" s="13">
        <v>44</v>
      </c>
      <c r="B108" s="13">
        <v>488</v>
      </c>
      <c r="C108" s="289" t="s">
        <v>305</v>
      </c>
      <c r="D108" s="290"/>
      <c r="E108" s="14" t="s">
        <v>348</v>
      </c>
      <c r="F108" s="93">
        <f>ЗАКЛИСТ!D267</f>
        <v>0</v>
      </c>
      <c r="G108" s="93">
        <f>ЗАКЛИСТ!C267</f>
        <v>0</v>
      </c>
    </row>
    <row r="109" spans="1:7" s="19" customFormat="1" ht="13.5" customHeight="1" x14ac:dyDescent="0.2">
      <c r="A109" s="9">
        <v>45</v>
      </c>
      <c r="B109" s="9">
        <v>489</v>
      </c>
      <c r="C109" s="287" t="s">
        <v>306</v>
      </c>
      <c r="D109" s="288"/>
      <c r="E109" s="16"/>
      <c r="F109" s="6"/>
      <c r="G109" s="6"/>
    </row>
    <row r="110" spans="1:7" s="19" customFormat="1" x14ac:dyDescent="0.2">
      <c r="A110" s="11"/>
      <c r="B110" s="11"/>
      <c r="C110" s="275" t="s">
        <v>307</v>
      </c>
      <c r="D110" s="276"/>
      <c r="E110" s="17" t="s">
        <v>386</v>
      </c>
      <c r="F110" s="94">
        <f>ЗАКЛИСТ!D268</f>
        <v>0</v>
      </c>
      <c r="G110" s="94">
        <f>ЗАКЛИСТ!C268</f>
        <v>0</v>
      </c>
    </row>
    <row r="111" spans="1:7" ht="11.25" customHeight="1" x14ac:dyDescent="0.2"/>
    <row r="112" spans="1:7" x14ac:dyDescent="0.2">
      <c r="A112" s="9"/>
      <c r="B112" s="9"/>
      <c r="C112" s="277" t="s">
        <v>1456</v>
      </c>
      <c r="D112" s="278"/>
      <c r="E112" s="16"/>
      <c r="F112" s="272">
        <f>F115+F117+F119+F120+F121</f>
        <v>0</v>
      </c>
      <c r="G112" s="272">
        <f>G115+G117+G119+G120+G121</f>
        <v>0</v>
      </c>
    </row>
    <row r="113" spans="1:7" ht="11.25" customHeight="1" x14ac:dyDescent="0.2">
      <c r="A113" s="11"/>
      <c r="B113" s="11"/>
      <c r="C113" s="275" t="s">
        <v>1457</v>
      </c>
      <c r="D113" s="276"/>
      <c r="E113" s="17" t="s">
        <v>387</v>
      </c>
      <c r="F113" s="283"/>
      <c r="G113" s="283"/>
    </row>
    <row r="114" spans="1:7" x14ac:dyDescent="0.2">
      <c r="A114" s="9">
        <v>46</v>
      </c>
      <c r="B114" s="9">
        <v>491</v>
      </c>
      <c r="C114" s="287" t="s">
        <v>349</v>
      </c>
      <c r="D114" s="288"/>
      <c r="E114" s="16"/>
      <c r="F114" s="6"/>
      <c r="G114" s="6"/>
    </row>
    <row r="115" spans="1:7" x14ac:dyDescent="0.2">
      <c r="A115" s="11"/>
      <c r="B115" s="11"/>
      <c r="C115" s="275" t="s">
        <v>309</v>
      </c>
      <c r="D115" s="276"/>
      <c r="E115" s="17" t="s">
        <v>388</v>
      </c>
      <c r="F115" s="94">
        <f>ЗАКЛИСТ!D269</f>
        <v>0</v>
      </c>
      <c r="G115" s="94">
        <f>ЗАКЛИСТ!C269</f>
        <v>0</v>
      </c>
    </row>
    <row r="116" spans="1:7" x14ac:dyDescent="0.2">
      <c r="A116" s="9">
        <v>47</v>
      </c>
      <c r="B116" s="9">
        <v>492</v>
      </c>
      <c r="C116" s="287" t="s">
        <v>351</v>
      </c>
      <c r="D116" s="288"/>
      <c r="E116" s="16"/>
      <c r="F116" s="6"/>
      <c r="G116" s="6"/>
    </row>
    <row r="117" spans="1:7" x14ac:dyDescent="0.2">
      <c r="A117" s="11"/>
      <c r="B117" s="11"/>
      <c r="C117" s="275" t="s">
        <v>350</v>
      </c>
      <c r="D117" s="276"/>
      <c r="E117" s="17" t="s">
        <v>389</v>
      </c>
      <c r="F117" s="94">
        <f>ЗАКЛИСТ!D270</f>
        <v>0</v>
      </c>
      <c r="G117" s="94">
        <f>ЗАКЛИСТ!C270</f>
        <v>0</v>
      </c>
    </row>
    <row r="118" spans="1:7" x14ac:dyDescent="0.2">
      <c r="A118" s="9">
        <v>48</v>
      </c>
      <c r="B118" s="9">
        <v>493</v>
      </c>
      <c r="C118" s="287" t="s">
        <v>352</v>
      </c>
      <c r="D118" s="288"/>
      <c r="E118" s="16"/>
      <c r="F118" s="6"/>
      <c r="G118" s="6"/>
    </row>
    <row r="119" spans="1:7" x14ac:dyDescent="0.2">
      <c r="A119" s="11"/>
      <c r="B119" s="11"/>
      <c r="C119" s="275" t="s">
        <v>353</v>
      </c>
      <c r="D119" s="276"/>
      <c r="E119" s="17" t="s">
        <v>390</v>
      </c>
      <c r="F119" s="94">
        <f>ЗАКЛИСТ!D271</f>
        <v>0</v>
      </c>
      <c r="G119" s="94">
        <f>ЗАКЛИСТ!C271</f>
        <v>0</v>
      </c>
    </row>
    <row r="120" spans="1:7" x14ac:dyDescent="0.2">
      <c r="A120" s="13">
        <v>49</v>
      </c>
      <c r="B120" s="13">
        <v>494</v>
      </c>
      <c r="C120" s="280" t="s">
        <v>1458</v>
      </c>
      <c r="D120" s="280"/>
      <c r="E120" s="14" t="s">
        <v>391</v>
      </c>
      <c r="F120" s="93">
        <f>ЗАКЛИСТ!D272</f>
        <v>0</v>
      </c>
      <c r="G120" s="93">
        <f>ЗАКЛИСТ!C272</f>
        <v>0</v>
      </c>
    </row>
    <row r="121" spans="1:7" x14ac:dyDescent="0.2">
      <c r="A121" s="13">
        <v>50</v>
      </c>
      <c r="B121" s="13">
        <v>495</v>
      </c>
      <c r="C121" s="280" t="s">
        <v>1459</v>
      </c>
      <c r="D121" s="280"/>
      <c r="E121" s="14" t="s">
        <v>392</v>
      </c>
      <c r="F121" s="93">
        <f>ЗАКЛИСТ!D273</f>
        <v>0</v>
      </c>
      <c r="G121" s="93">
        <f>ЗАКЛИСТ!C273</f>
        <v>0</v>
      </c>
    </row>
    <row r="122" spans="1:7" ht="14.25" customHeight="1" x14ac:dyDescent="0.2">
      <c r="A122" s="9"/>
      <c r="B122" s="9"/>
      <c r="C122" s="277" t="s">
        <v>354</v>
      </c>
      <c r="D122" s="278"/>
      <c r="E122" s="16"/>
      <c r="F122" s="272">
        <f>F25+F97+F112</f>
        <v>0</v>
      </c>
      <c r="G122" s="272">
        <f>G25+G97+G112</f>
        <v>628640</v>
      </c>
    </row>
    <row r="123" spans="1:7" ht="11.25" customHeight="1" x14ac:dyDescent="0.2">
      <c r="A123" s="11"/>
      <c r="B123" s="11"/>
      <c r="C123" s="275" t="s">
        <v>1460</v>
      </c>
      <c r="D123" s="276"/>
      <c r="E123" s="17" t="s">
        <v>393</v>
      </c>
      <c r="F123" s="274"/>
      <c r="G123" s="274"/>
    </row>
    <row r="124" spans="1:7" x14ac:dyDescent="0.2">
      <c r="A124" s="9"/>
      <c r="B124" s="9"/>
      <c r="C124" s="277" t="s">
        <v>361</v>
      </c>
      <c r="D124" s="278"/>
      <c r="E124" s="16"/>
      <c r="F124" s="272">
        <f>IF(F202-F122&gt;0,F202-F122,0)</f>
        <v>0</v>
      </c>
      <c r="G124" s="272">
        <f>IF(G202-G122&gt;0,G202-G122,0)</f>
        <v>255557</v>
      </c>
    </row>
    <row r="125" spans="1:7" x14ac:dyDescent="0.2">
      <c r="A125" s="10"/>
      <c r="B125" s="10"/>
      <c r="C125" s="293" t="s">
        <v>355</v>
      </c>
      <c r="D125" s="294"/>
      <c r="E125" s="22"/>
      <c r="F125" s="273"/>
      <c r="G125" s="273"/>
    </row>
    <row r="126" spans="1:7" x14ac:dyDescent="0.2">
      <c r="A126" s="11"/>
      <c r="B126" s="11"/>
      <c r="C126" s="279" t="s">
        <v>1475</v>
      </c>
      <c r="D126" s="276"/>
      <c r="E126" s="17" t="s">
        <v>394</v>
      </c>
      <c r="F126" s="274"/>
      <c r="G126" s="274"/>
    </row>
    <row r="127" spans="1:7" x14ac:dyDescent="0.2">
      <c r="A127" s="9">
        <v>51</v>
      </c>
      <c r="B127" s="9">
        <v>811</v>
      </c>
      <c r="C127" s="277" t="s">
        <v>356</v>
      </c>
      <c r="D127" s="278"/>
      <c r="E127" s="16"/>
      <c r="F127" s="272">
        <f>SUM(ЗАКЛИСТ!D342:D344)</f>
        <v>0</v>
      </c>
      <c r="G127" s="284">
        <f>SUM(ЗАКЛИСТ!C342:C344)</f>
        <v>0</v>
      </c>
    </row>
    <row r="128" spans="1:7" x14ac:dyDescent="0.2">
      <c r="A128" s="10"/>
      <c r="B128" s="10">
        <v>812</v>
      </c>
      <c r="C128" s="293" t="s">
        <v>357</v>
      </c>
      <c r="D128" s="294"/>
      <c r="E128" s="22"/>
      <c r="F128" s="282"/>
      <c r="G128" s="285"/>
    </row>
    <row r="129" spans="1:7" x14ac:dyDescent="0.2">
      <c r="A129" s="10"/>
      <c r="B129" s="10">
        <v>813</v>
      </c>
      <c r="C129" s="293" t="s">
        <v>358</v>
      </c>
      <c r="D129" s="294"/>
      <c r="E129" s="22"/>
      <c r="F129" s="282"/>
      <c r="G129" s="285"/>
    </row>
    <row r="130" spans="1:7" x14ac:dyDescent="0.2">
      <c r="A130" s="11"/>
      <c r="B130" s="11"/>
      <c r="C130" s="303" t="s">
        <v>359</v>
      </c>
      <c r="D130" s="304"/>
      <c r="E130" s="17" t="s">
        <v>395</v>
      </c>
      <c r="F130" s="283"/>
      <c r="G130" s="286"/>
    </row>
    <row r="131" spans="1:7" x14ac:dyDescent="0.2">
      <c r="A131" s="9"/>
      <c r="B131" s="9"/>
      <c r="C131" s="25" t="s">
        <v>360</v>
      </c>
      <c r="D131" s="24"/>
      <c r="E131" s="16"/>
      <c r="F131" s="272">
        <f>IF(F124&gt;F127,F124-F127,0)</f>
        <v>0</v>
      </c>
      <c r="G131" s="272">
        <f>IF(G124&lt;G130,0,G124-G127)</f>
        <v>255557</v>
      </c>
    </row>
    <row r="132" spans="1:7" x14ac:dyDescent="0.2">
      <c r="A132" s="10"/>
      <c r="B132" s="10"/>
      <c r="C132" s="293" t="s">
        <v>362</v>
      </c>
      <c r="D132" s="294"/>
      <c r="E132" s="22"/>
      <c r="F132" s="273"/>
      <c r="G132" s="273"/>
    </row>
    <row r="133" spans="1:7" x14ac:dyDescent="0.2">
      <c r="A133" s="11"/>
      <c r="B133" s="11"/>
      <c r="C133" s="279" t="s">
        <v>1476</v>
      </c>
      <c r="D133" s="276"/>
      <c r="E133" s="17" t="s">
        <v>396</v>
      </c>
      <c r="F133" s="274"/>
      <c r="G133" s="274"/>
    </row>
    <row r="134" spans="1:7" x14ac:dyDescent="0.2">
      <c r="A134" s="9"/>
      <c r="B134" s="9"/>
      <c r="C134" s="277" t="s">
        <v>363</v>
      </c>
      <c r="D134" s="278"/>
      <c r="E134" s="16"/>
      <c r="F134" s="272">
        <f>F137+F138+F139</f>
        <v>0</v>
      </c>
      <c r="G134" s="272">
        <f>G137+G138+G139</f>
        <v>255557</v>
      </c>
    </row>
    <row r="135" spans="1:7" x14ac:dyDescent="0.2">
      <c r="A135" s="10"/>
      <c r="B135" s="10"/>
      <c r="C135" s="293" t="s">
        <v>364</v>
      </c>
      <c r="D135" s="294"/>
      <c r="E135" s="22"/>
      <c r="F135" s="273"/>
      <c r="G135" s="273"/>
    </row>
    <row r="136" spans="1:7" ht="10.5" customHeight="1" x14ac:dyDescent="0.2">
      <c r="A136" s="11"/>
      <c r="B136" s="11"/>
      <c r="C136" s="275" t="s">
        <v>1461</v>
      </c>
      <c r="D136" s="276"/>
      <c r="E136" s="17" t="s">
        <v>397</v>
      </c>
      <c r="F136" s="274"/>
      <c r="G136" s="274"/>
    </row>
    <row r="137" spans="1:7" ht="18" customHeight="1" x14ac:dyDescent="0.2">
      <c r="A137" s="13">
        <v>52</v>
      </c>
      <c r="B137" s="13">
        <v>830</v>
      </c>
      <c r="C137" s="280" t="s">
        <v>365</v>
      </c>
      <c r="D137" s="280"/>
      <c r="E137" s="14" t="s">
        <v>398</v>
      </c>
      <c r="F137" s="93">
        <f>ЗАКЛИСТ!D347</f>
        <v>0</v>
      </c>
      <c r="G137" s="93">
        <f>ЗАКЛИСТ!C347</f>
        <v>0</v>
      </c>
    </row>
    <row r="138" spans="1:7" ht="18" customHeight="1" x14ac:dyDescent="0.2">
      <c r="A138" s="13">
        <v>53</v>
      </c>
      <c r="B138" s="13">
        <v>831</v>
      </c>
      <c r="C138" s="280" t="s">
        <v>366</v>
      </c>
      <c r="D138" s="280"/>
      <c r="E138" s="14" t="s">
        <v>399</v>
      </c>
      <c r="F138" s="93">
        <f>ЗАКЛИСТ!D348</f>
        <v>0</v>
      </c>
      <c r="G138" s="93">
        <f>ЗАКЛИСТ!C348</f>
        <v>0</v>
      </c>
    </row>
    <row r="139" spans="1:7" ht="18" customHeight="1" x14ac:dyDescent="0.2">
      <c r="A139" s="13">
        <v>54</v>
      </c>
      <c r="B139" s="13">
        <v>833</v>
      </c>
      <c r="C139" s="280" t="s">
        <v>972</v>
      </c>
      <c r="D139" s="280"/>
      <c r="E139" s="14" t="s">
        <v>400</v>
      </c>
      <c r="F139" s="93">
        <f>F124</f>
        <v>0</v>
      </c>
      <c r="G139" s="93">
        <f>G124</f>
        <v>255557</v>
      </c>
    </row>
    <row r="140" spans="1:7" x14ac:dyDescent="0.2">
      <c r="A140" s="9" t="s">
        <v>10</v>
      </c>
      <c r="B140" s="27" t="s">
        <v>224</v>
      </c>
      <c r="C140" s="287"/>
      <c r="D140" s="288"/>
      <c r="E140" s="260" t="s">
        <v>231</v>
      </c>
      <c r="F140" s="262" t="s">
        <v>221</v>
      </c>
      <c r="G140" s="263"/>
    </row>
    <row r="141" spans="1:7" ht="11.25" customHeight="1" x14ac:dyDescent="0.2">
      <c r="A141" s="10" t="s">
        <v>225</v>
      </c>
      <c r="B141" s="264" t="s">
        <v>415</v>
      </c>
      <c r="C141" s="266" t="s">
        <v>1</v>
      </c>
      <c r="D141" s="267"/>
      <c r="E141" s="261"/>
      <c r="F141" s="9" t="s">
        <v>222</v>
      </c>
      <c r="G141" s="9" t="s">
        <v>223</v>
      </c>
    </row>
    <row r="142" spans="1:7" ht="11.25" customHeight="1" x14ac:dyDescent="0.2">
      <c r="A142" s="11"/>
      <c r="B142" s="265"/>
      <c r="C142" s="268"/>
      <c r="D142" s="269"/>
      <c r="E142" s="11"/>
      <c r="F142" s="11"/>
      <c r="G142" s="11"/>
    </row>
    <row r="143" spans="1:7" ht="11.25" customHeight="1" x14ac:dyDescent="0.2">
      <c r="A143" s="8">
        <v>1</v>
      </c>
      <c r="B143" s="8">
        <v>2</v>
      </c>
      <c r="C143" s="270">
        <v>3</v>
      </c>
      <c r="D143" s="271"/>
      <c r="E143" s="8">
        <v>4</v>
      </c>
      <c r="F143" s="8">
        <v>5</v>
      </c>
      <c r="G143" s="8">
        <v>6</v>
      </c>
    </row>
    <row r="144" spans="1:7" ht="15" customHeight="1" x14ac:dyDescent="0.2">
      <c r="A144" s="9"/>
      <c r="B144" s="9"/>
      <c r="C144" s="277" t="s">
        <v>367</v>
      </c>
      <c r="D144" s="278"/>
      <c r="E144" s="16"/>
      <c r="F144" s="272">
        <f>IF(F130&gt;F124,F122+F130,F122+F124)</f>
        <v>0</v>
      </c>
      <c r="G144" s="272">
        <f>IF(G130&gt;G124,G122+G130,G122+G124)</f>
        <v>884197</v>
      </c>
    </row>
    <row r="145" spans="1:7" x14ac:dyDescent="0.2">
      <c r="A145" s="10"/>
      <c r="B145" s="10"/>
      <c r="C145" s="305" t="s">
        <v>1462</v>
      </c>
      <c r="D145" s="296"/>
      <c r="E145" s="22"/>
      <c r="F145" s="273"/>
      <c r="G145" s="273"/>
    </row>
    <row r="146" spans="1:7" ht="12.75" customHeight="1" x14ac:dyDescent="0.2">
      <c r="A146" s="10"/>
      <c r="B146" s="10"/>
      <c r="C146" s="295" t="s">
        <v>1463</v>
      </c>
      <c r="D146" s="296"/>
      <c r="E146" s="22"/>
      <c r="F146" s="273"/>
      <c r="G146" s="273"/>
    </row>
    <row r="147" spans="1:7" x14ac:dyDescent="0.2">
      <c r="A147" s="11"/>
      <c r="B147" s="11"/>
      <c r="C147" s="279" t="s">
        <v>1464</v>
      </c>
      <c r="D147" s="276"/>
      <c r="E147" s="201" t="s">
        <v>401</v>
      </c>
      <c r="F147" s="274"/>
      <c r="G147" s="274"/>
    </row>
    <row r="148" spans="1:7" x14ac:dyDescent="0.2">
      <c r="A148" s="9"/>
      <c r="B148" s="9"/>
      <c r="C148" s="277" t="s">
        <v>368</v>
      </c>
      <c r="D148" s="278"/>
      <c r="E148" s="16"/>
      <c r="F148" s="281">
        <f>F152+F153+F154+F155+F157+F158+F159+F161</f>
        <v>0</v>
      </c>
      <c r="G148" s="281">
        <f>G152+G153+G154+G155+G157+G158+G159+G161</f>
        <v>0</v>
      </c>
    </row>
    <row r="149" spans="1:7" ht="18" customHeight="1" x14ac:dyDescent="0.2">
      <c r="A149" s="10"/>
      <c r="B149" s="10"/>
      <c r="C149" s="293" t="s">
        <v>369</v>
      </c>
      <c r="D149" s="294"/>
      <c r="E149" s="22"/>
      <c r="F149" s="282"/>
      <c r="G149" s="282"/>
    </row>
    <row r="150" spans="1:7" ht="18" customHeight="1" x14ac:dyDescent="0.2">
      <c r="A150" s="11"/>
      <c r="B150" s="11"/>
      <c r="C150" s="279" t="s">
        <v>1465</v>
      </c>
      <c r="D150" s="276"/>
      <c r="E150" s="201" t="s">
        <v>402</v>
      </c>
      <c r="F150" s="283"/>
      <c r="G150" s="283"/>
    </row>
    <row r="151" spans="1:7" ht="18" customHeight="1" x14ac:dyDescent="0.2">
      <c r="A151" s="9">
        <v>55</v>
      </c>
      <c r="B151" s="9">
        <v>711</v>
      </c>
      <c r="C151" s="295" t="s">
        <v>370</v>
      </c>
      <c r="D151" s="296"/>
      <c r="E151" s="16"/>
      <c r="F151" s="6"/>
      <c r="G151" s="6"/>
    </row>
    <row r="152" spans="1:7" x14ac:dyDescent="0.2">
      <c r="A152" s="11"/>
      <c r="B152" s="11"/>
      <c r="C152" s="275" t="s">
        <v>371</v>
      </c>
      <c r="D152" s="276"/>
      <c r="E152" s="201" t="s">
        <v>403</v>
      </c>
      <c r="F152" s="94">
        <f>ЗАКЛИСТ!D304</f>
        <v>0</v>
      </c>
      <c r="G152" s="94">
        <f>ЗАКЛИСТ!C304</f>
        <v>0</v>
      </c>
    </row>
    <row r="153" spans="1:7" x14ac:dyDescent="0.2">
      <c r="A153" s="13">
        <v>56</v>
      </c>
      <c r="B153" s="13">
        <v>712</v>
      </c>
      <c r="C153" s="280" t="s">
        <v>237</v>
      </c>
      <c r="D153" s="280"/>
      <c r="E153" s="201" t="s">
        <v>404</v>
      </c>
      <c r="F153" s="94">
        <f>ЗАКЛИСТ!D305</f>
        <v>0</v>
      </c>
      <c r="G153" s="94">
        <f>ЗАКЛИСТ!C305</f>
        <v>0</v>
      </c>
    </row>
    <row r="154" spans="1:7" ht="15" customHeight="1" x14ac:dyDescent="0.2">
      <c r="A154" s="13">
        <v>57</v>
      </c>
      <c r="B154" s="13">
        <v>713</v>
      </c>
      <c r="C154" s="280" t="s">
        <v>372</v>
      </c>
      <c r="D154" s="280"/>
      <c r="E154" s="201" t="s">
        <v>405</v>
      </c>
      <c r="F154" s="94">
        <f>ЗАКЛИСТ!D306</f>
        <v>0</v>
      </c>
      <c r="G154" s="94">
        <f>ЗАКЛИСТ!C306</f>
        <v>0</v>
      </c>
    </row>
    <row r="155" spans="1:7" ht="15" customHeight="1" x14ac:dyDescent="0.2">
      <c r="A155" s="13">
        <v>58</v>
      </c>
      <c r="B155" s="13">
        <v>714</v>
      </c>
      <c r="C155" s="280" t="s">
        <v>373</v>
      </c>
      <c r="D155" s="280"/>
      <c r="E155" s="201" t="s">
        <v>406</v>
      </c>
      <c r="F155" s="93">
        <f>ЗАКЛИСТ!D307</f>
        <v>0</v>
      </c>
      <c r="G155" s="94">
        <f>ЗАКЛИСТ!C307</f>
        <v>0</v>
      </c>
    </row>
    <row r="156" spans="1:7" x14ac:dyDescent="0.2">
      <c r="A156" s="9">
        <v>59</v>
      </c>
      <c r="B156" s="9">
        <v>715</v>
      </c>
      <c r="C156" s="287" t="s">
        <v>374</v>
      </c>
      <c r="D156" s="288"/>
      <c r="E156" s="123"/>
      <c r="F156" s="124"/>
      <c r="G156" s="163"/>
    </row>
    <row r="157" spans="1:7" x14ac:dyDescent="0.2">
      <c r="A157" s="11"/>
      <c r="B157" s="11"/>
      <c r="C157" s="275" t="s">
        <v>375</v>
      </c>
      <c r="D157" s="276"/>
      <c r="E157" s="201" t="s">
        <v>407</v>
      </c>
      <c r="F157" s="94">
        <f>ЗАКЛИСТ!D308</f>
        <v>0</v>
      </c>
      <c r="G157" s="94">
        <f>ЗАКЛИСТ!C308</f>
        <v>0</v>
      </c>
    </row>
    <row r="158" spans="1:7" ht="15" customHeight="1" x14ac:dyDescent="0.2">
      <c r="A158" s="13">
        <v>60</v>
      </c>
      <c r="B158" s="13">
        <v>716</v>
      </c>
      <c r="C158" s="280" t="s">
        <v>376</v>
      </c>
      <c r="D158" s="280"/>
      <c r="E158" s="201" t="s">
        <v>408</v>
      </c>
      <c r="F158" s="94">
        <f>ЗАКЛИСТ!D309</f>
        <v>0</v>
      </c>
      <c r="G158" s="94">
        <f>ЗАКЛИСТ!C309</f>
        <v>0</v>
      </c>
    </row>
    <row r="159" spans="1:7" ht="12.75" customHeight="1" x14ac:dyDescent="0.2">
      <c r="A159" s="13">
        <v>61</v>
      </c>
      <c r="B159" s="13">
        <v>717</v>
      </c>
      <c r="C159" s="280" t="s">
        <v>377</v>
      </c>
      <c r="D159" s="280"/>
      <c r="E159" s="201" t="s">
        <v>409</v>
      </c>
      <c r="F159" s="94">
        <f>ЗАКЛИСТ!D310</f>
        <v>0</v>
      </c>
      <c r="G159" s="94">
        <f>ЗАКЛИСТ!C310</f>
        <v>0</v>
      </c>
    </row>
    <row r="160" spans="1:7" ht="18" customHeight="1" x14ac:dyDescent="0.2">
      <c r="A160" s="9">
        <v>62</v>
      </c>
      <c r="B160" s="9">
        <v>718</v>
      </c>
      <c r="C160" s="287" t="s">
        <v>378</v>
      </c>
      <c r="D160" s="288"/>
      <c r="E160" s="16"/>
      <c r="F160" s="6"/>
      <c r="G160" s="6"/>
    </row>
    <row r="161" spans="1:7" ht="18" customHeight="1" x14ac:dyDescent="0.2">
      <c r="A161" s="11"/>
      <c r="B161" s="11"/>
      <c r="C161" s="275" t="s">
        <v>379</v>
      </c>
      <c r="D161" s="276"/>
      <c r="E161" s="201" t="s">
        <v>410</v>
      </c>
      <c r="F161" s="94">
        <f>ЗАКЛИСТ!D311</f>
        <v>0</v>
      </c>
      <c r="G161" s="94">
        <f>ЗАКЛИСТ!C311</f>
        <v>0</v>
      </c>
    </row>
    <row r="162" spans="1:7" ht="18" customHeight="1" x14ac:dyDescent="0.2">
      <c r="A162" s="9"/>
      <c r="B162" s="9"/>
      <c r="C162" s="277" t="s">
        <v>380</v>
      </c>
      <c r="D162" s="278"/>
      <c r="E162" s="16"/>
      <c r="F162" s="272">
        <f>F164+F165+F166+F167+F168</f>
        <v>0</v>
      </c>
      <c r="G162" s="272">
        <f>G164+G165+G166+G167+G168</f>
        <v>454197</v>
      </c>
    </row>
    <row r="163" spans="1:7" ht="18" customHeight="1" x14ac:dyDescent="0.2">
      <c r="A163" s="11"/>
      <c r="B163" s="11"/>
      <c r="C163" s="200" t="s">
        <v>1466</v>
      </c>
      <c r="D163" s="5"/>
      <c r="E163" s="201" t="s">
        <v>411</v>
      </c>
      <c r="F163" s="274"/>
      <c r="G163" s="274"/>
    </row>
    <row r="164" spans="1:7" ht="18" customHeight="1" x14ac:dyDescent="0.2">
      <c r="A164" s="13">
        <v>63</v>
      </c>
      <c r="B164" s="13">
        <v>721</v>
      </c>
      <c r="C164" s="280" t="s">
        <v>381</v>
      </c>
      <c r="D164" s="280"/>
      <c r="E164" s="201" t="s">
        <v>412</v>
      </c>
      <c r="F164" s="93">
        <f>ЗАКЛИСТ!D312</f>
        <v>0</v>
      </c>
      <c r="G164" s="93">
        <f>ЗАКЛИСТ!C312</f>
        <v>0</v>
      </c>
    </row>
    <row r="165" spans="1:7" ht="12.75" customHeight="1" x14ac:dyDescent="0.2">
      <c r="A165" s="13">
        <v>64</v>
      </c>
      <c r="B165" s="13">
        <v>722</v>
      </c>
      <c r="C165" s="280" t="s">
        <v>382</v>
      </c>
      <c r="D165" s="280"/>
      <c r="E165" s="201" t="s">
        <v>413</v>
      </c>
      <c r="F165" s="93">
        <f>ЗАКЛИСТ!D313</f>
        <v>0</v>
      </c>
      <c r="G165" s="93">
        <f>ЗАКЛИСТ!C313</f>
        <v>0</v>
      </c>
    </row>
    <row r="166" spans="1:7" ht="12.75" customHeight="1" x14ac:dyDescent="0.2">
      <c r="A166" s="13">
        <v>65</v>
      </c>
      <c r="B166" s="13">
        <v>723</v>
      </c>
      <c r="C166" s="280" t="s">
        <v>383</v>
      </c>
      <c r="D166" s="280"/>
      <c r="E166" s="201" t="s">
        <v>414</v>
      </c>
      <c r="F166" s="93">
        <f>SUM(ЗАКЛИСТ!D314:D319)</f>
        <v>0</v>
      </c>
      <c r="G166" s="93">
        <f>SUM(ЗАКЛИСТ!C314:C319)</f>
        <v>25000</v>
      </c>
    </row>
    <row r="167" spans="1:7" s="19" customFormat="1" ht="13.5" customHeight="1" x14ac:dyDescent="0.2">
      <c r="A167" s="13">
        <v>66</v>
      </c>
      <c r="B167" s="13">
        <v>724</v>
      </c>
      <c r="C167" s="280" t="s">
        <v>384</v>
      </c>
      <c r="D167" s="280"/>
      <c r="E167" s="201" t="s">
        <v>447</v>
      </c>
      <c r="F167" s="93">
        <f>ЗАКЛИСТ!D320</f>
        <v>0</v>
      </c>
      <c r="G167" s="93">
        <f>ЗАКЛИСТ!C320</f>
        <v>0</v>
      </c>
    </row>
    <row r="168" spans="1:7" s="19" customFormat="1" x14ac:dyDescent="0.2">
      <c r="A168" s="13">
        <v>67</v>
      </c>
      <c r="B168" s="13">
        <v>725</v>
      </c>
      <c r="C168" s="280" t="s">
        <v>385</v>
      </c>
      <c r="D168" s="280"/>
      <c r="E168" s="201" t="s">
        <v>448</v>
      </c>
      <c r="F168" s="93">
        <f>ЗАКЛИСТ!D321</f>
        <v>0</v>
      </c>
      <c r="G168" s="93">
        <f>ЗАКЛИСТ!C321</f>
        <v>429197</v>
      </c>
    </row>
    <row r="169" spans="1:7" ht="11.25" customHeight="1" x14ac:dyDescent="0.2">
      <c r="A169" s="19"/>
      <c r="B169" s="19"/>
      <c r="C169" s="136"/>
      <c r="D169" s="136"/>
      <c r="E169" s="125"/>
    </row>
    <row r="170" spans="1:7" x14ac:dyDescent="0.2">
      <c r="A170" s="9"/>
      <c r="B170" s="9"/>
      <c r="C170" s="277" t="s">
        <v>416</v>
      </c>
      <c r="D170" s="278"/>
      <c r="E170" s="16"/>
      <c r="F170" s="272">
        <f>F172+F173+F175+F176</f>
        <v>0</v>
      </c>
      <c r="G170" s="272">
        <f>G172+G173+G175+G176</f>
        <v>0</v>
      </c>
    </row>
    <row r="171" spans="1:7" x14ac:dyDescent="0.2">
      <c r="A171" s="11"/>
      <c r="B171" s="11"/>
      <c r="C171" s="279" t="s">
        <v>1467</v>
      </c>
      <c r="D171" s="276"/>
      <c r="E171" s="201" t="s">
        <v>449</v>
      </c>
      <c r="F171" s="274"/>
      <c r="G171" s="274"/>
    </row>
    <row r="172" spans="1:7" ht="18" customHeight="1" x14ac:dyDescent="0.2">
      <c r="A172" s="13">
        <v>68</v>
      </c>
      <c r="B172" s="13">
        <v>731</v>
      </c>
      <c r="C172" s="280" t="s">
        <v>417</v>
      </c>
      <c r="D172" s="280"/>
      <c r="E172" s="201" t="s">
        <v>450</v>
      </c>
      <c r="F172" s="93">
        <f>ЗАКЛИСТ!D322</f>
        <v>0</v>
      </c>
      <c r="G172" s="93">
        <f>ЗАКЛИСТ!C322</f>
        <v>0</v>
      </c>
    </row>
    <row r="173" spans="1:7" ht="18" customHeight="1" x14ac:dyDescent="0.2">
      <c r="A173" s="13">
        <v>69</v>
      </c>
      <c r="B173" s="9">
        <v>732</v>
      </c>
      <c r="C173" s="307" t="s">
        <v>418</v>
      </c>
      <c r="D173" s="307"/>
      <c r="E173" s="201" t="s">
        <v>451</v>
      </c>
      <c r="F173" s="93">
        <f>ЗАКЛИСТ!D323</f>
        <v>0</v>
      </c>
      <c r="G173" s="93">
        <f>ЗАКЛИСТ!C323</f>
        <v>0</v>
      </c>
    </row>
    <row r="174" spans="1:7" ht="15" customHeight="1" x14ac:dyDescent="0.2">
      <c r="A174" s="13">
        <v>70</v>
      </c>
      <c r="B174" s="9">
        <v>733</v>
      </c>
      <c r="C174" s="287" t="s">
        <v>419</v>
      </c>
      <c r="D174" s="288"/>
      <c r="E174" s="16"/>
      <c r="F174" s="124"/>
      <c r="G174" s="124"/>
    </row>
    <row r="175" spans="1:7" ht="15" customHeight="1" x14ac:dyDescent="0.2">
      <c r="A175" s="11"/>
      <c r="B175" s="11"/>
      <c r="C175" s="275" t="s">
        <v>420</v>
      </c>
      <c r="D175" s="276"/>
      <c r="E175" s="201" t="s">
        <v>452</v>
      </c>
      <c r="F175" s="94">
        <f>ЗАКЛИСТ!D324</f>
        <v>0</v>
      </c>
      <c r="G175" s="94">
        <f>ЗАКЛИСТ!C324</f>
        <v>0</v>
      </c>
    </row>
    <row r="176" spans="1:7" ht="18" customHeight="1" x14ac:dyDescent="0.2">
      <c r="A176" s="11">
        <v>71</v>
      </c>
      <c r="B176" s="11">
        <v>734</v>
      </c>
      <c r="C176" s="306" t="s">
        <v>421</v>
      </c>
      <c r="D176" s="306"/>
      <c r="E176" s="201" t="s">
        <v>123</v>
      </c>
      <c r="F176" s="94">
        <f>ЗАКЛИСТ!D325</f>
        <v>0</v>
      </c>
      <c r="G176" s="94">
        <f>ЗАКЛИСТ!C325</f>
        <v>0</v>
      </c>
    </row>
    <row r="177" spans="1:7" x14ac:dyDescent="0.2">
      <c r="A177" s="9"/>
      <c r="B177" s="9"/>
      <c r="C177" s="277" t="s">
        <v>422</v>
      </c>
      <c r="D177" s="278"/>
      <c r="E177" s="16"/>
      <c r="F177" s="272">
        <f>F183+F184+F185+F186</f>
        <v>0</v>
      </c>
      <c r="G177" s="272">
        <f>G183+G184+G185+G186</f>
        <v>430000</v>
      </c>
    </row>
    <row r="178" spans="1:7" x14ac:dyDescent="0.2">
      <c r="A178" s="11"/>
      <c r="B178" s="11"/>
      <c r="C178" s="279" t="s">
        <v>1477</v>
      </c>
      <c r="D178" s="276"/>
      <c r="E178" s="201" t="s">
        <v>453</v>
      </c>
      <c r="F178" s="274"/>
      <c r="G178" s="274"/>
    </row>
    <row r="179" spans="1:7" ht="18" customHeight="1" x14ac:dyDescent="0.2">
      <c r="A179" s="9" t="s">
        <v>10</v>
      </c>
      <c r="B179" s="27" t="s">
        <v>224</v>
      </c>
      <c r="C179" s="287"/>
      <c r="D179" s="288"/>
      <c r="E179" s="260" t="s">
        <v>231</v>
      </c>
      <c r="F179" s="262" t="s">
        <v>221</v>
      </c>
      <c r="G179" s="263"/>
    </row>
    <row r="180" spans="1:7" ht="18" customHeight="1" x14ac:dyDescent="0.2">
      <c r="A180" s="10" t="s">
        <v>225</v>
      </c>
      <c r="B180" s="264" t="s">
        <v>415</v>
      </c>
      <c r="C180" s="266" t="s">
        <v>1</v>
      </c>
      <c r="D180" s="267"/>
      <c r="E180" s="261"/>
      <c r="F180" s="9" t="s">
        <v>222</v>
      </c>
      <c r="G180" s="9" t="s">
        <v>223</v>
      </c>
    </row>
    <row r="181" spans="1:7" ht="18" customHeight="1" x14ac:dyDescent="0.2">
      <c r="A181" s="11"/>
      <c r="B181" s="265"/>
      <c r="C181" s="268"/>
      <c r="D181" s="269"/>
      <c r="E181" s="11"/>
      <c r="F181" s="11"/>
      <c r="G181" s="11"/>
    </row>
    <row r="182" spans="1:7" ht="18" customHeight="1" x14ac:dyDescent="0.2">
      <c r="A182" s="8">
        <v>1</v>
      </c>
      <c r="B182" s="8">
        <v>2</v>
      </c>
      <c r="C182" s="270">
        <v>3</v>
      </c>
      <c r="D182" s="271"/>
      <c r="E182" s="8">
        <v>4</v>
      </c>
      <c r="F182" s="8">
        <v>5</v>
      </c>
      <c r="G182" s="8">
        <v>6</v>
      </c>
    </row>
    <row r="183" spans="1:7" x14ac:dyDescent="0.2">
      <c r="A183" s="13">
        <v>72</v>
      </c>
      <c r="B183" s="13">
        <v>741</v>
      </c>
      <c r="C183" s="280" t="s">
        <v>423</v>
      </c>
      <c r="D183" s="280"/>
      <c r="E183" s="201" t="s">
        <v>124</v>
      </c>
      <c r="F183" s="93">
        <f>ЗАКЛИСТ!D326+ЗАКЛИСТ!D327</f>
        <v>0</v>
      </c>
      <c r="G183" s="93">
        <f>ЗАКЛИСТ!C326+ЗАКЛИСТ!C327</f>
        <v>0</v>
      </c>
    </row>
    <row r="184" spans="1:7" x14ac:dyDescent="0.2">
      <c r="A184" s="13">
        <v>73</v>
      </c>
      <c r="B184" s="13">
        <v>742</v>
      </c>
      <c r="C184" s="280" t="s">
        <v>424</v>
      </c>
      <c r="D184" s="280"/>
      <c r="E184" s="201" t="s">
        <v>454</v>
      </c>
      <c r="F184" s="93">
        <f>ЗАКЛИСТ!D328</f>
        <v>0</v>
      </c>
      <c r="G184" s="93">
        <f>ЗАКЛИСТ!C328</f>
        <v>430000</v>
      </c>
    </row>
    <row r="185" spans="1:7" ht="18" customHeight="1" x14ac:dyDescent="0.2">
      <c r="A185" s="13">
        <v>74</v>
      </c>
      <c r="B185" s="13">
        <v>743</v>
      </c>
      <c r="C185" s="280" t="s">
        <v>425</v>
      </c>
      <c r="D185" s="280"/>
      <c r="E185" s="201" t="s">
        <v>455</v>
      </c>
      <c r="F185" s="93">
        <f>ЗАКЛИСТ!D329</f>
        <v>0</v>
      </c>
      <c r="G185" s="93">
        <f>ЗАКЛИСТ!C329</f>
        <v>0</v>
      </c>
    </row>
    <row r="186" spans="1:7" ht="18" customHeight="1" x14ac:dyDescent="0.2">
      <c r="A186" s="13">
        <v>75</v>
      </c>
      <c r="B186" s="13">
        <v>744</v>
      </c>
      <c r="C186" s="280" t="s">
        <v>426</v>
      </c>
      <c r="D186" s="280"/>
      <c r="E186" s="201" t="s">
        <v>125</v>
      </c>
      <c r="F186" s="93">
        <f>ЗАКЛИСТ!D330</f>
        <v>0</v>
      </c>
      <c r="G186" s="93">
        <f>ЗАКЛИСТ!C330</f>
        <v>0</v>
      </c>
    </row>
    <row r="187" spans="1:7" ht="18" customHeight="1" x14ac:dyDescent="0.2">
      <c r="A187" s="9"/>
      <c r="B187" s="9"/>
      <c r="C187" s="277" t="s">
        <v>427</v>
      </c>
      <c r="D187" s="278"/>
      <c r="E187" s="16"/>
      <c r="F187" s="272">
        <f>F189+F190+F191</f>
        <v>0</v>
      </c>
      <c r="G187" s="272">
        <f>G189+G190+G191</f>
        <v>0</v>
      </c>
    </row>
    <row r="188" spans="1:7" x14ac:dyDescent="0.2">
      <c r="A188" s="11"/>
      <c r="B188" s="11"/>
      <c r="C188" s="279" t="s">
        <v>1468</v>
      </c>
      <c r="D188" s="276"/>
      <c r="E188" s="201" t="s">
        <v>456</v>
      </c>
      <c r="F188" s="274"/>
      <c r="G188" s="274"/>
    </row>
    <row r="189" spans="1:7" x14ac:dyDescent="0.2">
      <c r="A189" s="13">
        <v>76</v>
      </c>
      <c r="B189" s="13">
        <v>751</v>
      </c>
      <c r="C189" s="280" t="s">
        <v>428</v>
      </c>
      <c r="D189" s="280"/>
      <c r="E189" s="201" t="s">
        <v>457</v>
      </c>
      <c r="F189" s="93">
        <f>ЗАКЛИСТ!D331</f>
        <v>0</v>
      </c>
      <c r="G189" s="93">
        <f>ЗАКЛИСТ!C331</f>
        <v>0</v>
      </c>
    </row>
    <row r="190" spans="1:7" ht="18" customHeight="1" x14ac:dyDescent="0.2">
      <c r="A190" s="13">
        <v>77</v>
      </c>
      <c r="B190" s="13">
        <v>753</v>
      </c>
      <c r="C190" s="280" t="s">
        <v>429</v>
      </c>
      <c r="D190" s="280"/>
      <c r="E190" s="201" t="s">
        <v>458</v>
      </c>
      <c r="F190" s="93">
        <f>ЗАКЛИСТ!D332</f>
        <v>0</v>
      </c>
      <c r="G190" s="93">
        <f>ЗАКЛИСТ!C332</f>
        <v>0</v>
      </c>
    </row>
    <row r="191" spans="1:7" ht="18" customHeight="1" x14ac:dyDescent="0.2">
      <c r="A191" s="13">
        <v>78</v>
      </c>
      <c r="B191" s="13">
        <v>754</v>
      </c>
      <c r="C191" s="280" t="s">
        <v>430</v>
      </c>
      <c r="D191" s="280"/>
      <c r="E191" s="201" t="s">
        <v>459</v>
      </c>
      <c r="F191" s="93">
        <f>ЗАКЛИСТ!D333</f>
        <v>0</v>
      </c>
      <c r="G191" s="93">
        <f>ЗАКЛИСТ!C333</f>
        <v>0</v>
      </c>
    </row>
    <row r="192" spans="1:7" ht="18" customHeight="1" x14ac:dyDescent="0.2">
      <c r="A192" s="9"/>
      <c r="B192" s="9"/>
      <c r="C192" s="277" t="s">
        <v>431</v>
      </c>
      <c r="D192" s="278"/>
      <c r="E192" s="16"/>
      <c r="F192" s="272">
        <f>F194+F195+F196</f>
        <v>0</v>
      </c>
      <c r="G192" s="272">
        <f>G194+G195+G196</f>
        <v>0</v>
      </c>
    </row>
    <row r="193" spans="1:8" x14ac:dyDescent="0.2">
      <c r="A193" s="11"/>
      <c r="B193" s="11"/>
      <c r="C193" s="279" t="s">
        <v>1469</v>
      </c>
      <c r="D193" s="276"/>
      <c r="E193" s="201" t="s">
        <v>70</v>
      </c>
      <c r="F193" s="274"/>
      <c r="G193" s="274"/>
    </row>
    <row r="194" spans="1:8" x14ac:dyDescent="0.2">
      <c r="A194" s="13">
        <v>79</v>
      </c>
      <c r="B194" s="13">
        <v>761</v>
      </c>
      <c r="C194" s="280" t="s">
        <v>432</v>
      </c>
      <c r="D194" s="280"/>
      <c r="E194" s="201" t="s">
        <v>71</v>
      </c>
      <c r="F194" s="93">
        <f>ЗАКЛИСТ!D334</f>
        <v>0</v>
      </c>
      <c r="G194" s="93">
        <f>ЗАКЛИСТ!C334</f>
        <v>0</v>
      </c>
    </row>
    <row r="195" spans="1:8" x14ac:dyDescent="0.2">
      <c r="A195" s="13">
        <v>80</v>
      </c>
      <c r="B195" s="13">
        <v>762</v>
      </c>
      <c r="C195" s="280" t="s">
        <v>433</v>
      </c>
      <c r="D195" s="280"/>
      <c r="E195" s="201" t="s">
        <v>72</v>
      </c>
      <c r="F195" s="93">
        <f>ЗАКЛИСТ!D335</f>
        <v>0</v>
      </c>
      <c r="G195" s="93">
        <f>ЗАКЛИСТ!C335</f>
        <v>0</v>
      </c>
    </row>
    <row r="196" spans="1:8" x14ac:dyDescent="0.2">
      <c r="A196" s="13">
        <v>81</v>
      </c>
      <c r="B196" s="13">
        <v>769</v>
      </c>
      <c r="C196" s="280" t="s">
        <v>434</v>
      </c>
      <c r="D196" s="280"/>
      <c r="E196" s="201" t="s">
        <v>73</v>
      </c>
      <c r="F196" s="93">
        <f>ЗАКЛИСТ!D336</f>
        <v>0</v>
      </c>
      <c r="G196" s="93">
        <f>ЗАКЛИСТ!C336</f>
        <v>0</v>
      </c>
    </row>
    <row r="197" spans="1:8" x14ac:dyDescent="0.2">
      <c r="A197" s="9">
        <v>82</v>
      </c>
      <c r="B197" s="9">
        <v>771</v>
      </c>
      <c r="C197" s="277" t="s">
        <v>435</v>
      </c>
      <c r="D197" s="278"/>
      <c r="E197" s="16"/>
      <c r="F197" s="272">
        <f>ЗАКЛИСТ!D337</f>
        <v>0</v>
      </c>
      <c r="G197" s="272">
        <f>ЗАКЛИСТ!C337</f>
        <v>0</v>
      </c>
    </row>
    <row r="198" spans="1:8" ht="15" customHeight="1" x14ac:dyDescent="0.2">
      <c r="A198" s="10"/>
      <c r="B198" s="10"/>
      <c r="C198" s="293" t="s">
        <v>436</v>
      </c>
      <c r="D198" s="294"/>
      <c r="E198" s="22"/>
      <c r="F198" s="273"/>
      <c r="G198" s="273"/>
    </row>
    <row r="199" spans="1:8" ht="15" customHeight="1" x14ac:dyDescent="0.2">
      <c r="A199" s="11"/>
      <c r="B199" s="11"/>
      <c r="C199" s="275" t="s">
        <v>437</v>
      </c>
      <c r="D199" s="276"/>
      <c r="E199" s="201" t="s">
        <v>74</v>
      </c>
      <c r="F199" s="274"/>
      <c r="G199" s="274"/>
    </row>
    <row r="200" spans="1:8" ht="15" customHeight="1" x14ac:dyDescent="0.2">
      <c r="A200" s="9">
        <v>83</v>
      </c>
      <c r="B200" s="9">
        <v>781</v>
      </c>
      <c r="C200" s="277" t="s">
        <v>438</v>
      </c>
      <c r="D200" s="278"/>
      <c r="E200" s="16"/>
      <c r="F200" s="124"/>
      <c r="G200" s="124"/>
    </row>
    <row r="201" spans="1:8" ht="15" customHeight="1" x14ac:dyDescent="0.2">
      <c r="A201" s="11"/>
      <c r="B201" s="11"/>
      <c r="C201" s="275" t="s">
        <v>439</v>
      </c>
      <c r="D201" s="276"/>
      <c r="E201" s="201" t="s">
        <v>75</v>
      </c>
      <c r="F201" s="94">
        <f>ЗАКЛИСТ!D338</f>
        <v>0</v>
      </c>
      <c r="G201" s="94">
        <f>ЗАКЛИСТ!C338</f>
        <v>0</v>
      </c>
      <c r="H201" s="95"/>
    </row>
    <row r="202" spans="1:8" ht="15" customHeight="1" x14ac:dyDescent="0.2">
      <c r="A202" s="9"/>
      <c r="B202" s="9"/>
      <c r="C202" s="277" t="s">
        <v>440</v>
      </c>
      <c r="D202" s="278"/>
      <c r="E202" s="16"/>
      <c r="F202" s="272">
        <f>F148+F162+F170+F177+F187+F192+F197+F201</f>
        <v>0</v>
      </c>
      <c r="G202" s="272">
        <f>G148+G162+G170+G177+G187+G192+G197+G201</f>
        <v>884197</v>
      </c>
    </row>
    <row r="203" spans="1:8" ht="15" customHeight="1" x14ac:dyDescent="0.2">
      <c r="A203" s="11"/>
      <c r="B203" s="11"/>
      <c r="C203" s="279" t="s">
        <v>1472</v>
      </c>
      <c r="D203" s="276"/>
      <c r="E203" s="201" t="s">
        <v>76</v>
      </c>
      <c r="F203" s="274"/>
      <c r="G203" s="274"/>
    </row>
    <row r="204" spans="1:8" x14ac:dyDescent="0.2">
      <c r="A204" s="9">
        <v>84</v>
      </c>
      <c r="B204" s="9">
        <v>890</v>
      </c>
      <c r="C204" s="277" t="s">
        <v>441</v>
      </c>
      <c r="D204" s="278"/>
      <c r="E204" s="16"/>
      <c r="F204" s="272">
        <f>IF(F122+F130-F202&gt;=0,F122+F130-F202,0)</f>
        <v>0</v>
      </c>
      <c r="G204" s="272">
        <f>IF(G122+G130-G202&gt;=0,G122+G130-G202,0)</f>
        <v>0</v>
      </c>
    </row>
    <row r="205" spans="1:8" ht="12" customHeight="1" x14ac:dyDescent="0.2">
      <c r="A205" s="11"/>
      <c r="B205" s="11"/>
      <c r="C205" s="279" t="s">
        <v>1473</v>
      </c>
      <c r="D205" s="276"/>
      <c r="E205" s="201" t="s">
        <v>1470</v>
      </c>
      <c r="F205" s="274"/>
      <c r="G205" s="274"/>
    </row>
    <row r="206" spans="1:8" ht="12" customHeight="1" x14ac:dyDescent="0.2">
      <c r="A206" s="9"/>
      <c r="B206" s="9"/>
      <c r="C206" s="277" t="s">
        <v>442</v>
      </c>
      <c r="D206" s="278"/>
      <c r="E206" s="16"/>
      <c r="F206" s="272">
        <f>F202+F204</f>
        <v>0</v>
      </c>
      <c r="G206" s="272">
        <f>G202+G204</f>
        <v>884197</v>
      </c>
    </row>
    <row r="207" spans="1:8" ht="12" customHeight="1" x14ac:dyDescent="0.2">
      <c r="A207" s="11"/>
      <c r="B207" s="11"/>
      <c r="C207" s="202" t="s">
        <v>1474</v>
      </c>
      <c r="D207" s="21"/>
      <c r="E207" s="201" t="s">
        <v>77</v>
      </c>
      <c r="F207" s="274"/>
      <c r="G207" s="274"/>
    </row>
    <row r="208" spans="1:8" x14ac:dyDescent="0.2">
      <c r="A208" s="9">
        <v>85</v>
      </c>
      <c r="B208" s="9"/>
      <c r="C208" s="277" t="s">
        <v>443</v>
      </c>
      <c r="D208" s="278"/>
      <c r="E208" s="16"/>
      <c r="F208" s="272">
        <f>ЗАКЛИСТ!D377</f>
        <v>0</v>
      </c>
      <c r="G208" s="272">
        <f>ЗАКЛИСТ!C377</f>
        <v>0</v>
      </c>
    </row>
    <row r="209" spans="1:7" x14ac:dyDescent="0.2">
      <c r="A209" s="10"/>
      <c r="B209" s="10"/>
      <c r="C209" s="7" t="s">
        <v>444</v>
      </c>
      <c r="D209" s="23"/>
      <c r="E209" s="22"/>
      <c r="F209" s="273"/>
      <c r="G209" s="273"/>
    </row>
    <row r="210" spans="1:7" x14ac:dyDescent="0.2">
      <c r="A210" s="10"/>
      <c r="B210" s="10"/>
      <c r="C210" s="7" t="s">
        <v>445</v>
      </c>
      <c r="D210" s="23"/>
      <c r="E210" s="22"/>
      <c r="F210" s="273"/>
      <c r="G210" s="273"/>
    </row>
    <row r="211" spans="1:7" x14ac:dyDescent="0.2">
      <c r="A211" s="11"/>
      <c r="B211" s="11"/>
      <c r="C211" s="20" t="s">
        <v>446</v>
      </c>
      <c r="D211" s="21"/>
      <c r="E211" s="201" t="s">
        <v>1471</v>
      </c>
      <c r="F211" s="274"/>
      <c r="G211" s="274"/>
    </row>
    <row r="216" spans="1:7" x14ac:dyDescent="0.2">
      <c r="A216" s="18" t="str">
        <f>'БС принт'!A186</f>
        <v>Во  Скопје</v>
      </c>
      <c r="D216" s="26" t="s">
        <v>199</v>
      </c>
      <c r="F216" s="302" t="s">
        <v>204</v>
      </c>
      <c r="G216" s="302"/>
    </row>
    <row r="217" spans="1:7" x14ac:dyDescent="0.2">
      <c r="A217" s="18" t="str">
        <f>'БС принт'!A187</f>
        <v xml:space="preserve">На ден </v>
      </c>
      <c r="B217" s="83" t="str">
        <f>'БС принт'!B187</f>
        <v>28.02.2026</v>
      </c>
      <c r="D217" s="26" t="s">
        <v>200</v>
      </c>
      <c r="F217" s="308" t="str">
        <f>ПОДАТОЦИ!C10</f>
        <v>Др Билјана Теговска</v>
      </c>
      <c r="G217" s="308"/>
    </row>
    <row r="218" spans="1:7" x14ac:dyDescent="0.2">
      <c r="B218" s="82"/>
      <c r="D218" s="155" t="str">
        <f>ПОДАТОЦИ!C9</f>
        <v>Милка Сајческа</v>
      </c>
      <c r="E218" s="309" t="s">
        <v>462</v>
      </c>
      <c r="F218" s="309"/>
    </row>
    <row r="220" spans="1:7" x14ac:dyDescent="0.2">
      <c r="D220" t="s">
        <v>460</v>
      </c>
      <c r="F220" t="s">
        <v>461</v>
      </c>
    </row>
  </sheetData>
  <sheetProtection algorithmName="SHA-512" hashValue="o34RUJ7Hpog81apkAp4XzzXiv7Fr/rM0b8qjhjKZy36aTylIwH2zE7zSkhhTgVPNpIprSboL3hs1XeGKlgcIfQ==" saltValue="uIpc1V1aqEYSwJM/eq8OAg==" spinCount="100000" sheet="1" objects="1" scenarios="1"/>
  <mergeCells count="268"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371"/>
  <sheetViews>
    <sheetView showZeros="0" topLeftCell="A270" workbookViewId="0">
      <selection activeCell="A17" sqref="A17:G17"/>
    </sheetView>
  </sheetViews>
  <sheetFormatPr defaultColWidth="9.140625" defaultRowHeight="12.75" x14ac:dyDescent="0.2"/>
  <cols>
    <col min="1" max="1" width="6.7109375" customWidth="1"/>
    <col min="2" max="2" width="12.5703125" customWidth="1"/>
    <col min="3" max="3" width="10.28515625" customWidth="1"/>
    <col min="4" max="4" width="27" customWidth="1"/>
    <col min="5" max="5" width="7.140625" customWidth="1"/>
    <col min="6" max="7" width="15" customWidth="1"/>
  </cols>
  <sheetData>
    <row r="1" spans="1:9" x14ac:dyDescent="0.2">
      <c r="A1" s="52"/>
    </row>
    <row r="10" spans="1:9" ht="17.25" customHeight="1" x14ac:dyDescent="0.2"/>
    <row r="11" spans="1:9" ht="15" customHeight="1" x14ac:dyDescent="0.2">
      <c r="A11" s="53" t="s">
        <v>39</v>
      </c>
      <c r="D11" s="2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7"/>
      <c r="F11" s="297"/>
      <c r="G11" s="297"/>
    </row>
    <row r="12" spans="1:9" ht="15" customHeight="1" x14ac:dyDescent="0.2">
      <c r="A12" t="s">
        <v>40</v>
      </c>
      <c r="D12" s="298" t="str">
        <f>'БС принт'!D13</f>
        <v>нас.Св Стефан бб 046 277 700</v>
      </c>
      <c r="E12" s="298"/>
      <c r="F12" s="298"/>
      <c r="G12" s="298"/>
    </row>
    <row r="13" spans="1:9" ht="15" customHeight="1" x14ac:dyDescent="0.2">
      <c r="A13" t="s">
        <v>1150</v>
      </c>
      <c r="D13" s="298" t="str">
        <f>ПОДАТОЦИ!C5</f>
        <v>msajcheska@yahoo.com</v>
      </c>
      <c r="E13" s="344"/>
      <c r="F13" s="344"/>
      <c r="G13" s="344"/>
    </row>
    <row r="14" spans="1:9" ht="15" customHeight="1" x14ac:dyDescent="0.2">
      <c r="A14" t="s">
        <v>227</v>
      </c>
      <c r="D14" s="298" t="str">
        <f>'БС принт'!D14</f>
        <v>4020980117702</v>
      </c>
      <c r="E14" s="298"/>
      <c r="F14" s="298"/>
      <c r="G14" s="298"/>
    </row>
    <row r="15" spans="1:9" ht="14.25" x14ac:dyDescent="0.2">
      <c r="A15" s="299"/>
      <c r="B15" s="299"/>
      <c r="C15" s="299"/>
      <c r="D15" s="299"/>
      <c r="E15" s="299"/>
      <c r="F15" s="299"/>
      <c r="G15" s="299"/>
    </row>
    <row r="16" spans="1:9" ht="20.25" customHeight="1" x14ac:dyDescent="0.25">
      <c r="A16" s="345" t="s">
        <v>463</v>
      </c>
      <c r="B16" s="345"/>
      <c r="C16" s="345"/>
      <c r="D16" s="345"/>
      <c r="E16" s="345"/>
      <c r="F16" s="345"/>
      <c r="G16" s="345"/>
      <c r="I16" s="183" t="s">
        <v>1427</v>
      </c>
    </row>
    <row r="17" spans="1:7" ht="15" x14ac:dyDescent="0.25">
      <c r="A17" s="346" t="s">
        <v>1142</v>
      </c>
      <c r="B17" s="346"/>
      <c r="C17" s="346"/>
      <c r="D17" s="346"/>
      <c r="E17" s="346"/>
      <c r="F17" s="346"/>
      <c r="G17" s="346"/>
    </row>
    <row r="18" spans="1:7" ht="15" x14ac:dyDescent="0.25">
      <c r="A18" s="346" t="s">
        <v>1143</v>
      </c>
      <c r="B18" s="346"/>
      <c r="C18" s="346"/>
      <c r="D18" s="346"/>
      <c r="E18" s="346"/>
      <c r="F18" s="346"/>
      <c r="G18" s="346"/>
    </row>
    <row r="19" spans="1:7" ht="10.5" customHeight="1" x14ac:dyDescent="0.2">
      <c r="A19" s="26"/>
      <c r="B19" s="26"/>
      <c r="C19" s="26"/>
      <c r="D19" s="26"/>
      <c r="E19" s="26"/>
      <c r="F19" s="26"/>
      <c r="G19" s="86" t="s">
        <v>38</v>
      </c>
    </row>
    <row r="20" spans="1:7" ht="14.25" customHeight="1" x14ac:dyDescent="0.2">
      <c r="A20" s="9" t="s">
        <v>10</v>
      </c>
      <c r="B20" s="27" t="s">
        <v>488</v>
      </c>
      <c r="C20" s="287"/>
      <c r="D20" s="288"/>
      <c r="E20" s="260" t="s">
        <v>231</v>
      </c>
      <c r="F20" s="262" t="s">
        <v>221</v>
      </c>
      <c r="G20" s="263"/>
    </row>
    <row r="21" spans="1:7" s="19" customFormat="1" ht="14.25" customHeight="1" x14ac:dyDescent="0.2">
      <c r="A21" s="10" t="s">
        <v>225</v>
      </c>
      <c r="B21" s="84" t="s">
        <v>489</v>
      </c>
      <c r="C21" s="266" t="s">
        <v>1</v>
      </c>
      <c r="D21" s="267"/>
      <c r="E21" s="261"/>
      <c r="F21" s="9" t="s">
        <v>3</v>
      </c>
      <c r="G21" s="9" t="s">
        <v>223</v>
      </c>
    </row>
    <row r="22" spans="1:7" s="19" customFormat="1" ht="14.25" customHeight="1" x14ac:dyDescent="0.2">
      <c r="A22" s="11"/>
      <c r="B22" s="85" t="s">
        <v>1012</v>
      </c>
      <c r="C22" s="291"/>
      <c r="D22" s="292"/>
      <c r="E22" s="11"/>
      <c r="F22" s="11"/>
      <c r="G22" s="11"/>
    </row>
    <row r="23" spans="1:7" ht="11.25" customHeight="1" x14ac:dyDescent="0.2">
      <c r="A23" s="8">
        <v>1</v>
      </c>
      <c r="B23" s="8">
        <v>2</v>
      </c>
      <c r="C23" s="270">
        <v>3</v>
      </c>
      <c r="D23" s="271"/>
      <c r="E23" s="8">
        <v>4</v>
      </c>
      <c r="F23" s="8">
        <v>5</v>
      </c>
      <c r="G23" s="8">
        <v>6</v>
      </c>
    </row>
    <row r="24" spans="1:7" ht="22.5" customHeight="1" x14ac:dyDescent="0.2">
      <c r="A24" s="13"/>
      <c r="B24" s="16"/>
      <c r="C24" s="314" t="s">
        <v>1065</v>
      </c>
      <c r="D24" s="315"/>
      <c r="E24" s="6"/>
      <c r="F24" s="15"/>
      <c r="G24" s="15"/>
    </row>
    <row r="25" spans="1:7" ht="17.25" customHeight="1" x14ac:dyDescent="0.2">
      <c r="A25" s="9">
        <v>1</v>
      </c>
      <c r="B25" s="16" t="s">
        <v>207</v>
      </c>
      <c r="C25" s="310" t="s">
        <v>464</v>
      </c>
      <c r="D25" s="311"/>
      <c r="E25" s="319">
        <v>601</v>
      </c>
      <c r="F25" s="6"/>
      <c r="G25" s="6"/>
    </row>
    <row r="26" spans="1:7" ht="17.25" customHeight="1" x14ac:dyDescent="0.2">
      <c r="A26" s="11"/>
      <c r="B26" s="17"/>
      <c r="C26" s="312" t="s">
        <v>487</v>
      </c>
      <c r="D26" s="313"/>
      <c r="E26" s="320"/>
      <c r="F26" s="12"/>
      <c r="G26" s="12"/>
    </row>
    <row r="27" spans="1:7" ht="17.25" customHeight="1" x14ac:dyDescent="0.2">
      <c r="A27" s="9">
        <v>2</v>
      </c>
      <c r="B27" s="16" t="s">
        <v>485</v>
      </c>
      <c r="C27" s="310" t="s">
        <v>987</v>
      </c>
      <c r="D27" s="311"/>
      <c r="E27" s="319">
        <v>602</v>
      </c>
      <c r="F27" s="6"/>
      <c r="G27" s="6"/>
    </row>
    <row r="28" spans="1:7" ht="17.25" customHeight="1" x14ac:dyDescent="0.2">
      <c r="A28" s="11"/>
      <c r="B28" s="17"/>
      <c r="C28" s="87" t="s">
        <v>988</v>
      </c>
      <c r="D28" s="88"/>
      <c r="E28" s="320"/>
      <c r="F28" s="12"/>
      <c r="G28" s="12"/>
    </row>
    <row r="29" spans="1:7" ht="17.25" customHeight="1" x14ac:dyDescent="0.2">
      <c r="A29" s="9">
        <v>3</v>
      </c>
      <c r="B29" s="16" t="s">
        <v>486</v>
      </c>
      <c r="C29" s="310" t="s">
        <v>469</v>
      </c>
      <c r="D29" s="311"/>
      <c r="E29" s="27"/>
      <c r="F29" s="6"/>
      <c r="G29" s="6"/>
    </row>
    <row r="30" spans="1:7" ht="17.25" customHeight="1" x14ac:dyDescent="0.2">
      <c r="A30" s="10"/>
      <c r="B30" s="22"/>
      <c r="C30" s="89" t="s">
        <v>484</v>
      </c>
      <c r="D30" s="90"/>
      <c r="E30" s="92"/>
      <c r="F30" s="1"/>
      <c r="G30" s="1"/>
    </row>
    <row r="31" spans="1:7" ht="17.25" customHeight="1" x14ac:dyDescent="0.2">
      <c r="A31" s="10"/>
      <c r="B31" s="22"/>
      <c r="C31" s="316" t="s">
        <v>483</v>
      </c>
      <c r="D31" s="317"/>
      <c r="E31" s="92">
        <v>603</v>
      </c>
      <c r="F31" s="1"/>
      <c r="G31" s="1"/>
    </row>
    <row r="32" spans="1:7" ht="17.25" customHeight="1" x14ac:dyDescent="0.2">
      <c r="A32" s="9">
        <v>4</v>
      </c>
      <c r="B32" s="16"/>
      <c r="C32" s="310" t="s">
        <v>465</v>
      </c>
      <c r="D32" s="311"/>
      <c r="E32" s="319">
        <v>604</v>
      </c>
      <c r="F32" s="6"/>
      <c r="G32" s="6"/>
    </row>
    <row r="33" spans="1:7" ht="17.25" customHeight="1" x14ac:dyDescent="0.2">
      <c r="A33" s="11"/>
      <c r="B33" s="17"/>
      <c r="C33" s="312" t="s">
        <v>989</v>
      </c>
      <c r="D33" s="313"/>
      <c r="E33" s="320"/>
      <c r="F33" s="12"/>
      <c r="G33" s="12"/>
    </row>
    <row r="34" spans="1:7" ht="17.25" customHeight="1" x14ac:dyDescent="0.2">
      <c r="A34" s="10">
        <v>5</v>
      </c>
      <c r="B34" s="22" t="s">
        <v>208</v>
      </c>
      <c r="C34" s="316" t="s">
        <v>466</v>
      </c>
      <c r="D34" s="317"/>
      <c r="E34" s="319">
        <v>605</v>
      </c>
      <c r="F34" s="1"/>
      <c r="G34" s="1"/>
    </row>
    <row r="35" spans="1:7" ht="17.25" customHeight="1" x14ac:dyDescent="0.2">
      <c r="A35" s="11"/>
      <c r="B35" s="17"/>
      <c r="C35" s="312" t="s">
        <v>467</v>
      </c>
      <c r="D35" s="313"/>
      <c r="E35" s="320"/>
      <c r="F35" s="12"/>
      <c r="G35" s="12"/>
    </row>
    <row r="36" spans="1:7" ht="17.25" customHeight="1" x14ac:dyDescent="0.2">
      <c r="A36" s="16"/>
      <c r="B36" s="16"/>
      <c r="C36" s="310" t="s">
        <v>990</v>
      </c>
      <c r="D36" s="311"/>
      <c r="E36" s="27"/>
      <c r="F36" s="6"/>
      <c r="G36" s="6"/>
    </row>
    <row r="37" spans="1:7" ht="17.25" customHeight="1" x14ac:dyDescent="0.2">
      <c r="A37" s="22" t="s">
        <v>993</v>
      </c>
      <c r="B37" s="22"/>
      <c r="C37" s="316" t="s">
        <v>991</v>
      </c>
      <c r="D37" s="317"/>
      <c r="E37" s="92">
        <v>606</v>
      </c>
      <c r="F37" s="1"/>
      <c r="G37" s="1"/>
    </row>
    <row r="38" spans="1:7" ht="17.25" customHeight="1" x14ac:dyDescent="0.2">
      <c r="A38" s="17"/>
      <c r="B38" s="17"/>
      <c r="C38" s="312" t="s">
        <v>992</v>
      </c>
      <c r="D38" s="313"/>
      <c r="E38" s="91"/>
      <c r="F38" s="12"/>
      <c r="G38" s="12"/>
    </row>
    <row r="39" spans="1:7" ht="17.25" customHeight="1" x14ac:dyDescent="0.2">
      <c r="A39" s="22"/>
      <c r="B39" s="22"/>
      <c r="C39" s="310" t="s">
        <v>997</v>
      </c>
      <c r="D39" s="311"/>
      <c r="E39" s="92"/>
      <c r="F39" s="1"/>
      <c r="G39" s="1"/>
    </row>
    <row r="40" spans="1:7" ht="17.25" customHeight="1" x14ac:dyDescent="0.2">
      <c r="A40" s="22" t="s">
        <v>994</v>
      </c>
      <c r="B40" s="22"/>
      <c r="C40" s="316" t="s">
        <v>995</v>
      </c>
      <c r="D40" s="317"/>
      <c r="E40" s="92">
        <v>607</v>
      </c>
      <c r="F40" s="1"/>
      <c r="G40" s="1"/>
    </row>
    <row r="41" spans="1:7" ht="17.25" customHeight="1" x14ac:dyDescent="0.2">
      <c r="A41" s="22"/>
      <c r="B41" s="22"/>
      <c r="C41" s="312" t="s">
        <v>996</v>
      </c>
      <c r="D41" s="313"/>
      <c r="E41" s="92"/>
      <c r="F41" s="1"/>
      <c r="G41" s="1"/>
    </row>
    <row r="42" spans="1:7" ht="15" customHeight="1" x14ac:dyDescent="0.2">
      <c r="A42" s="16"/>
      <c r="B42" s="16"/>
      <c r="C42" s="118" t="s">
        <v>999</v>
      </c>
      <c r="D42" s="119"/>
      <c r="E42" s="27"/>
      <c r="F42" s="6"/>
      <c r="G42" s="6"/>
    </row>
    <row r="43" spans="1:7" ht="15" customHeight="1" x14ac:dyDescent="0.2">
      <c r="A43" s="22" t="s">
        <v>998</v>
      </c>
      <c r="B43" s="22"/>
      <c r="C43" s="120" t="s">
        <v>1000</v>
      </c>
      <c r="D43" s="121"/>
      <c r="E43" s="92">
        <v>608</v>
      </c>
      <c r="F43" s="1"/>
      <c r="G43" s="1"/>
    </row>
    <row r="44" spans="1:7" ht="15" customHeight="1" x14ac:dyDescent="0.2">
      <c r="A44" s="17"/>
      <c r="B44" s="17"/>
      <c r="C44" s="116" t="s">
        <v>1001</v>
      </c>
      <c r="D44" s="117"/>
      <c r="E44" s="91"/>
      <c r="F44" s="12"/>
      <c r="G44" s="12"/>
    </row>
    <row r="45" spans="1:7" ht="15" customHeight="1" x14ac:dyDescent="0.2">
      <c r="A45" s="16" t="s">
        <v>1004</v>
      </c>
      <c r="B45" s="16"/>
      <c r="C45" s="310" t="s">
        <v>1002</v>
      </c>
      <c r="D45" s="311"/>
      <c r="E45" s="319">
        <v>609</v>
      </c>
      <c r="F45" s="6"/>
      <c r="G45" s="6"/>
    </row>
    <row r="46" spans="1:7" ht="15" customHeight="1" x14ac:dyDescent="0.2">
      <c r="A46" s="17"/>
      <c r="B46" s="17"/>
      <c r="C46" s="312" t="s">
        <v>1003</v>
      </c>
      <c r="D46" s="313"/>
      <c r="E46" s="348"/>
      <c r="F46" s="1"/>
      <c r="G46" s="1"/>
    </row>
    <row r="47" spans="1:7" ht="15" customHeight="1" x14ac:dyDescent="0.2">
      <c r="A47" s="16"/>
      <c r="B47" s="16" t="s">
        <v>490</v>
      </c>
      <c r="C47" s="310" t="s">
        <v>1010</v>
      </c>
      <c r="D47" s="349"/>
      <c r="E47" s="319">
        <v>610</v>
      </c>
      <c r="F47" s="6"/>
      <c r="G47" s="6"/>
    </row>
    <row r="48" spans="1:7" ht="15" customHeight="1" x14ac:dyDescent="0.2">
      <c r="A48" s="22" t="s">
        <v>1005</v>
      </c>
      <c r="B48" s="22"/>
      <c r="C48" s="312" t="s">
        <v>1011</v>
      </c>
      <c r="D48" s="350"/>
      <c r="E48" s="320"/>
      <c r="F48" s="12"/>
      <c r="G48" s="12"/>
    </row>
    <row r="49" spans="1:7" ht="9" customHeight="1" x14ac:dyDescent="0.2">
      <c r="A49" s="129"/>
      <c r="B49" s="129"/>
      <c r="C49" s="131"/>
      <c r="D49" s="127"/>
      <c r="E49" s="126"/>
    </row>
    <row r="50" spans="1:7" ht="10.5" customHeight="1" x14ac:dyDescent="0.2">
      <c r="A50" s="130" t="s">
        <v>1006</v>
      </c>
      <c r="B50" s="347" t="s">
        <v>1007</v>
      </c>
      <c r="C50" s="347"/>
      <c r="D50" s="347"/>
      <c r="E50" s="347"/>
      <c r="F50" s="347"/>
      <c r="G50" s="347"/>
    </row>
    <row r="51" spans="1:7" ht="10.5" customHeight="1" x14ac:dyDescent="0.2">
      <c r="A51" s="125"/>
      <c r="B51" s="347" t="s">
        <v>1008</v>
      </c>
      <c r="C51" s="347"/>
      <c r="D51" s="347"/>
      <c r="E51" s="347"/>
      <c r="F51" s="347"/>
      <c r="G51" s="347"/>
    </row>
    <row r="52" spans="1:7" ht="10.5" customHeight="1" x14ac:dyDescent="0.2">
      <c r="A52" s="125"/>
      <c r="B52" s="347" t="s">
        <v>1009</v>
      </c>
      <c r="C52" s="347"/>
      <c r="D52" s="347"/>
      <c r="E52" s="347"/>
      <c r="F52" s="347"/>
      <c r="G52" s="347"/>
    </row>
    <row r="53" spans="1:7" ht="14.25" customHeight="1" x14ac:dyDescent="0.2">
      <c r="A53" s="9" t="s">
        <v>10</v>
      </c>
      <c r="B53" s="27" t="s">
        <v>488</v>
      </c>
      <c r="C53" s="287"/>
      <c r="D53" s="288"/>
      <c r="E53" s="260" t="s">
        <v>231</v>
      </c>
      <c r="F53" s="262" t="s">
        <v>221</v>
      </c>
      <c r="G53" s="263"/>
    </row>
    <row r="54" spans="1:7" s="19" customFormat="1" ht="14.25" customHeight="1" x14ac:dyDescent="0.2">
      <c r="A54" s="10" t="s">
        <v>225</v>
      </c>
      <c r="B54" s="84" t="s">
        <v>489</v>
      </c>
      <c r="C54" s="266" t="s">
        <v>1</v>
      </c>
      <c r="D54" s="267"/>
      <c r="E54" s="261"/>
      <c r="F54" s="9" t="s">
        <v>3</v>
      </c>
      <c r="G54" s="9" t="s">
        <v>223</v>
      </c>
    </row>
    <row r="55" spans="1:7" s="19" customFormat="1" ht="14.25" customHeight="1" x14ac:dyDescent="0.2">
      <c r="A55" s="11"/>
      <c r="B55" s="85" t="s">
        <v>1012</v>
      </c>
      <c r="C55" s="291"/>
      <c r="D55" s="292"/>
      <c r="E55" s="11"/>
      <c r="F55" s="11"/>
      <c r="G55" s="11"/>
    </row>
    <row r="56" spans="1:7" ht="11.25" customHeight="1" x14ac:dyDescent="0.2">
      <c r="A56" s="8">
        <v>1</v>
      </c>
      <c r="B56" s="8">
        <v>2</v>
      </c>
      <c r="C56" s="270">
        <v>3</v>
      </c>
      <c r="D56" s="271"/>
      <c r="E56" s="8">
        <v>4</v>
      </c>
      <c r="F56" s="8">
        <v>5</v>
      </c>
      <c r="G56" s="8">
        <v>6</v>
      </c>
    </row>
    <row r="57" spans="1:7" ht="15" customHeight="1" x14ac:dyDescent="0.2">
      <c r="A57" s="22" t="s">
        <v>1013</v>
      </c>
      <c r="B57" s="22" t="s">
        <v>486</v>
      </c>
      <c r="C57" s="316" t="s">
        <v>469</v>
      </c>
      <c r="D57" s="317"/>
      <c r="E57" s="92"/>
      <c r="F57" s="147"/>
      <c r="G57" s="147"/>
    </row>
    <row r="58" spans="1:7" ht="15" customHeight="1" x14ac:dyDescent="0.2">
      <c r="A58" s="22"/>
      <c r="B58" s="22"/>
      <c r="C58" s="316" t="s">
        <v>471</v>
      </c>
      <c r="D58" s="317"/>
      <c r="E58" s="92"/>
      <c r="F58" s="147"/>
      <c r="G58" s="147"/>
    </row>
    <row r="59" spans="1:7" ht="15" customHeight="1" x14ac:dyDescent="0.2">
      <c r="A59" s="17"/>
      <c r="B59" s="17"/>
      <c r="C59" s="316" t="s">
        <v>470</v>
      </c>
      <c r="D59" s="317"/>
      <c r="E59" s="91">
        <v>611</v>
      </c>
      <c r="F59" s="94"/>
      <c r="G59" s="94"/>
    </row>
    <row r="60" spans="1:7" ht="15" customHeight="1" x14ac:dyDescent="0.2">
      <c r="A60" s="16" t="s">
        <v>1014</v>
      </c>
      <c r="B60" s="123"/>
      <c r="C60" s="310" t="s">
        <v>1016</v>
      </c>
      <c r="D60" s="311"/>
      <c r="E60" s="133"/>
      <c r="F60" s="124"/>
      <c r="G60" s="124"/>
    </row>
    <row r="61" spans="1:7" ht="15" customHeight="1" x14ac:dyDescent="0.2">
      <c r="A61" s="22"/>
      <c r="B61" s="132"/>
      <c r="C61" s="316" t="s">
        <v>470</v>
      </c>
      <c r="D61" s="317"/>
      <c r="E61" s="134"/>
      <c r="F61" s="147"/>
      <c r="G61" s="147"/>
    </row>
    <row r="62" spans="1:7" ht="15" customHeight="1" x14ac:dyDescent="0.2">
      <c r="A62" s="17"/>
      <c r="B62" s="122"/>
      <c r="C62" s="275" t="s">
        <v>1015</v>
      </c>
      <c r="D62" s="276"/>
      <c r="E62" s="135">
        <v>612</v>
      </c>
      <c r="F62" s="94"/>
      <c r="G62" s="94"/>
    </row>
    <row r="63" spans="1:7" ht="15" customHeight="1" x14ac:dyDescent="0.2">
      <c r="A63" s="16" t="s">
        <v>1017</v>
      </c>
      <c r="B63" s="16" t="s">
        <v>1018</v>
      </c>
      <c r="C63" s="316" t="s">
        <v>472</v>
      </c>
      <c r="D63" s="317"/>
      <c r="E63" s="27"/>
      <c r="F63" s="124"/>
      <c r="G63" s="124"/>
    </row>
    <row r="64" spans="1:7" ht="15" customHeight="1" x14ac:dyDescent="0.2">
      <c r="A64" s="17"/>
      <c r="B64" s="17"/>
      <c r="C64" s="312" t="s">
        <v>473</v>
      </c>
      <c r="D64" s="313"/>
      <c r="E64" s="91">
        <v>613</v>
      </c>
      <c r="F64" s="94"/>
      <c r="G64" s="94"/>
    </row>
    <row r="65" spans="1:7" ht="15" customHeight="1" x14ac:dyDescent="0.2">
      <c r="A65" s="16" t="s">
        <v>1019</v>
      </c>
      <c r="B65" s="16" t="s">
        <v>490</v>
      </c>
      <c r="C65" s="310" t="s">
        <v>1020</v>
      </c>
      <c r="D65" s="311"/>
      <c r="E65" s="27"/>
      <c r="F65" s="124"/>
      <c r="G65" s="124"/>
    </row>
    <row r="66" spans="1:7" ht="15" customHeight="1" x14ac:dyDescent="0.2">
      <c r="A66" s="22"/>
      <c r="B66" s="22"/>
      <c r="C66" s="316" t="s">
        <v>1021</v>
      </c>
      <c r="D66" s="317"/>
      <c r="E66" s="92"/>
      <c r="F66" s="147"/>
      <c r="G66" s="147"/>
    </row>
    <row r="67" spans="1:7" ht="15" customHeight="1" x14ac:dyDescent="0.2">
      <c r="A67" s="17"/>
      <c r="B67" s="17"/>
      <c r="C67" s="312" t="s">
        <v>1022</v>
      </c>
      <c r="D67" s="313"/>
      <c r="E67" s="91">
        <v>614</v>
      </c>
      <c r="F67" s="94"/>
      <c r="G67" s="94"/>
    </row>
    <row r="68" spans="1:7" ht="15" customHeight="1" x14ac:dyDescent="0.2">
      <c r="A68" s="16" t="s">
        <v>1023</v>
      </c>
      <c r="B68" s="16" t="s">
        <v>486</v>
      </c>
      <c r="C68" s="310" t="s">
        <v>469</v>
      </c>
      <c r="D68" s="311"/>
      <c r="E68" s="27"/>
      <c r="F68" s="124"/>
      <c r="G68" s="124"/>
    </row>
    <row r="69" spans="1:7" ht="15" customHeight="1" x14ac:dyDescent="0.2">
      <c r="A69" s="22"/>
      <c r="B69" s="22"/>
      <c r="C69" s="316" t="s">
        <v>475</v>
      </c>
      <c r="D69" s="317"/>
      <c r="E69" s="92"/>
      <c r="F69" s="147"/>
      <c r="G69" s="147"/>
    </row>
    <row r="70" spans="1:7" ht="15" customHeight="1" x14ac:dyDescent="0.2">
      <c r="A70" s="17"/>
      <c r="B70" s="17"/>
      <c r="C70" s="316" t="s">
        <v>474</v>
      </c>
      <c r="D70" s="317"/>
      <c r="E70" s="91">
        <v>615</v>
      </c>
      <c r="F70" s="94"/>
      <c r="G70" s="94"/>
    </row>
    <row r="71" spans="1:7" ht="15" customHeight="1" x14ac:dyDescent="0.2">
      <c r="A71" s="16" t="s">
        <v>1024</v>
      </c>
      <c r="B71" s="123"/>
      <c r="C71" s="310" t="s">
        <v>476</v>
      </c>
      <c r="D71" s="311"/>
      <c r="E71" s="133"/>
      <c r="F71" s="124"/>
      <c r="G71" s="124"/>
    </row>
    <row r="72" spans="1:7" ht="15" customHeight="1" x14ac:dyDescent="0.2">
      <c r="A72" s="22"/>
      <c r="B72" s="132"/>
      <c r="C72" s="316" t="s">
        <v>473</v>
      </c>
      <c r="D72" s="317"/>
      <c r="E72" s="134"/>
      <c r="F72" s="147"/>
      <c r="G72" s="147"/>
    </row>
    <row r="73" spans="1:7" ht="15" customHeight="1" x14ac:dyDescent="0.2">
      <c r="A73" s="17"/>
      <c r="B73" s="122"/>
      <c r="C73" s="275" t="s">
        <v>1025</v>
      </c>
      <c r="D73" s="276"/>
      <c r="E73" s="135">
        <v>616</v>
      </c>
      <c r="F73" s="94"/>
      <c r="G73" s="94"/>
    </row>
    <row r="74" spans="1:7" ht="15" customHeight="1" x14ac:dyDescent="0.2">
      <c r="A74" s="16" t="s">
        <v>81</v>
      </c>
      <c r="B74" s="16" t="s">
        <v>1018</v>
      </c>
      <c r="C74" s="287" t="s">
        <v>1026</v>
      </c>
      <c r="D74" s="288"/>
      <c r="E74" s="319">
        <v>617</v>
      </c>
      <c r="F74" s="272"/>
      <c r="G74" s="272"/>
    </row>
    <row r="75" spans="1:7" ht="15" customHeight="1" x14ac:dyDescent="0.2">
      <c r="A75" s="17"/>
      <c r="B75" s="17"/>
      <c r="C75" s="295" t="s">
        <v>1027</v>
      </c>
      <c r="D75" s="296"/>
      <c r="E75" s="320"/>
      <c r="F75" s="274"/>
      <c r="G75" s="274"/>
    </row>
    <row r="76" spans="1:7" ht="15" customHeight="1" x14ac:dyDescent="0.2">
      <c r="A76" s="16" t="s">
        <v>82</v>
      </c>
      <c r="B76" s="16" t="s">
        <v>490</v>
      </c>
      <c r="C76" s="287" t="s">
        <v>1028</v>
      </c>
      <c r="D76" s="288"/>
      <c r="E76" s="319">
        <v>618</v>
      </c>
      <c r="F76" s="272"/>
      <c r="G76" s="272"/>
    </row>
    <row r="77" spans="1:7" ht="15" customHeight="1" x14ac:dyDescent="0.2">
      <c r="A77" s="17"/>
      <c r="B77" s="17"/>
      <c r="C77" s="275" t="s">
        <v>1029</v>
      </c>
      <c r="D77" s="276"/>
      <c r="E77" s="320"/>
      <c r="F77" s="274"/>
      <c r="G77" s="274"/>
    </row>
    <row r="78" spans="1:7" ht="15" customHeight="1" x14ac:dyDescent="0.2">
      <c r="A78" s="16"/>
      <c r="B78" s="16"/>
      <c r="C78" s="287" t="s">
        <v>469</v>
      </c>
      <c r="D78" s="288"/>
      <c r="E78" s="27"/>
      <c r="F78" s="145"/>
      <c r="G78" s="145"/>
    </row>
    <row r="79" spans="1:7" ht="15" customHeight="1" x14ac:dyDescent="0.2">
      <c r="A79" s="22" t="s">
        <v>112</v>
      </c>
      <c r="B79" s="22" t="s">
        <v>486</v>
      </c>
      <c r="C79" s="295" t="s">
        <v>1030</v>
      </c>
      <c r="D79" s="296"/>
      <c r="E79" s="92">
        <v>619</v>
      </c>
      <c r="F79" s="146"/>
      <c r="G79" s="146"/>
    </row>
    <row r="80" spans="1:7" ht="15" customHeight="1" x14ac:dyDescent="0.2">
      <c r="A80" s="17"/>
      <c r="B80" s="17"/>
      <c r="C80" s="275" t="s">
        <v>1031</v>
      </c>
      <c r="D80" s="276"/>
      <c r="E80" s="91"/>
      <c r="F80" s="144"/>
      <c r="G80" s="144"/>
    </row>
    <row r="81" spans="1:7" ht="15" customHeight="1" x14ac:dyDescent="0.2">
      <c r="A81" s="16" t="s">
        <v>113</v>
      </c>
      <c r="B81" s="16"/>
      <c r="C81" s="2" t="s">
        <v>1032</v>
      </c>
      <c r="D81" s="3"/>
      <c r="E81" s="319">
        <v>620</v>
      </c>
      <c r="F81" s="272">
        <f>F74+F76-F79</f>
        <v>0</v>
      </c>
      <c r="G81" s="272">
        <f>G74+G76-G79</f>
        <v>0</v>
      </c>
    </row>
    <row r="82" spans="1:7" ht="15" customHeight="1" x14ac:dyDescent="0.2">
      <c r="A82" s="17"/>
      <c r="B82" s="17"/>
      <c r="C82" s="4" t="s">
        <v>1025</v>
      </c>
      <c r="D82" s="5"/>
      <c r="E82" s="320"/>
      <c r="F82" s="274"/>
      <c r="G82" s="274"/>
    </row>
    <row r="83" spans="1:7" ht="15" customHeight="1" x14ac:dyDescent="0.2">
      <c r="A83" s="16" t="s">
        <v>114</v>
      </c>
      <c r="B83" s="329" t="s">
        <v>1018</v>
      </c>
      <c r="C83" s="287" t="s">
        <v>1026</v>
      </c>
      <c r="D83" s="288"/>
      <c r="E83" s="319">
        <v>621</v>
      </c>
      <c r="F83" s="331"/>
      <c r="G83" s="331"/>
    </row>
    <row r="84" spans="1:7" ht="15" customHeight="1" x14ac:dyDescent="0.2">
      <c r="A84" s="17"/>
      <c r="B84" s="330"/>
      <c r="C84" s="295" t="s">
        <v>1033</v>
      </c>
      <c r="D84" s="296"/>
      <c r="E84" s="320"/>
      <c r="F84" s="332"/>
      <c r="G84" s="332"/>
    </row>
    <row r="85" spans="1:7" ht="15" customHeight="1" x14ac:dyDescent="0.2">
      <c r="A85" s="16"/>
      <c r="B85" s="329" t="s">
        <v>490</v>
      </c>
      <c r="C85" s="287" t="s">
        <v>1034</v>
      </c>
      <c r="D85" s="288"/>
      <c r="E85" s="27"/>
      <c r="F85" s="331"/>
      <c r="G85" s="331"/>
    </row>
    <row r="86" spans="1:7" ht="15" customHeight="1" x14ac:dyDescent="0.2">
      <c r="A86" s="22" t="s">
        <v>1038</v>
      </c>
      <c r="B86" s="335"/>
      <c r="C86" s="295" t="s">
        <v>1035</v>
      </c>
      <c r="D86" s="296"/>
      <c r="E86" s="92">
        <v>622</v>
      </c>
      <c r="F86" s="336"/>
      <c r="G86" s="336"/>
    </row>
    <row r="87" spans="1:7" ht="15" customHeight="1" x14ac:dyDescent="0.2">
      <c r="A87" s="17"/>
      <c r="B87" s="330"/>
      <c r="C87" s="4" t="s">
        <v>1033</v>
      </c>
      <c r="D87" s="5"/>
      <c r="E87" s="91"/>
      <c r="F87" s="332"/>
      <c r="G87" s="332"/>
    </row>
    <row r="88" spans="1:7" ht="15" customHeight="1" x14ac:dyDescent="0.2">
      <c r="A88" s="16"/>
      <c r="B88" s="329" t="s">
        <v>486</v>
      </c>
      <c r="C88" s="287" t="s">
        <v>469</v>
      </c>
      <c r="D88" s="288"/>
      <c r="E88" s="27"/>
      <c r="F88" s="149"/>
      <c r="G88" s="149"/>
    </row>
    <row r="89" spans="1:7" ht="15" customHeight="1" x14ac:dyDescent="0.2">
      <c r="A89" s="22" t="s">
        <v>1039</v>
      </c>
      <c r="B89" s="335"/>
      <c r="C89" s="295" t="s">
        <v>1036</v>
      </c>
      <c r="D89" s="296"/>
      <c r="E89" s="92">
        <v>623</v>
      </c>
      <c r="F89" s="151"/>
      <c r="G89" s="151"/>
    </row>
    <row r="90" spans="1:7" ht="15" customHeight="1" x14ac:dyDescent="0.2">
      <c r="A90" s="17"/>
      <c r="B90" s="330"/>
      <c r="C90" s="275" t="s">
        <v>1033</v>
      </c>
      <c r="D90" s="276"/>
      <c r="E90" s="91"/>
      <c r="F90" s="150"/>
      <c r="G90" s="150"/>
    </row>
    <row r="91" spans="1:7" ht="15" customHeight="1" x14ac:dyDescent="0.2">
      <c r="A91" s="16"/>
      <c r="B91" s="329"/>
      <c r="C91" s="287" t="s">
        <v>1037</v>
      </c>
      <c r="D91" s="288"/>
      <c r="E91" s="27"/>
      <c r="F91" s="149"/>
      <c r="G91" s="149"/>
    </row>
    <row r="92" spans="1:7" ht="15" customHeight="1" x14ac:dyDescent="0.2">
      <c r="A92" s="22" t="s">
        <v>1040</v>
      </c>
      <c r="B92" s="335"/>
      <c r="C92" s="295" t="s">
        <v>1033</v>
      </c>
      <c r="D92" s="296"/>
      <c r="E92" s="92">
        <v>624</v>
      </c>
      <c r="F92" s="151"/>
      <c r="G92" s="151"/>
    </row>
    <row r="93" spans="1:7" ht="15" customHeight="1" x14ac:dyDescent="0.2">
      <c r="A93" s="17"/>
      <c r="B93" s="330"/>
      <c r="C93" s="275" t="s">
        <v>1025</v>
      </c>
      <c r="D93" s="276"/>
      <c r="E93" s="91"/>
      <c r="F93" s="150"/>
      <c r="G93" s="150"/>
    </row>
    <row r="94" spans="1:7" ht="15" customHeight="1" x14ac:dyDescent="0.2">
      <c r="A94" s="16" t="s">
        <v>164</v>
      </c>
      <c r="B94" s="329" t="s">
        <v>1018</v>
      </c>
      <c r="C94" s="287" t="s">
        <v>1044</v>
      </c>
      <c r="D94" s="288"/>
      <c r="E94" s="319">
        <v>625</v>
      </c>
      <c r="F94" s="331"/>
      <c r="G94" s="331"/>
    </row>
    <row r="95" spans="1:7" ht="15" customHeight="1" x14ac:dyDescent="0.2">
      <c r="A95" s="17"/>
      <c r="B95" s="330"/>
      <c r="C95" s="295" t="s">
        <v>1045</v>
      </c>
      <c r="D95" s="296"/>
      <c r="E95" s="320"/>
      <c r="F95" s="332"/>
      <c r="G95" s="332"/>
    </row>
    <row r="96" spans="1:7" ht="15" customHeight="1" x14ac:dyDescent="0.2">
      <c r="A96" s="16"/>
      <c r="B96" s="329" t="s">
        <v>490</v>
      </c>
      <c r="C96" s="287" t="s">
        <v>1034</v>
      </c>
      <c r="D96" s="288"/>
      <c r="E96" s="27"/>
      <c r="F96" s="331"/>
      <c r="G96" s="331"/>
    </row>
    <row r="97" spans="1:7" ht="15" customHeight="1" x14ac:dyDescent="0.2">
      <c r="A97" s="22" t="s">
        <v>1041</v>
      </c>
      <c r="B97" s="335"/>
      <c r="C97" s="295" t="s">
        <v>1051</v>
      </c>
      <c r="D97" s="296"/>
      <c r="E97" s="92">
        <v>626</v>
      </c>
      <c r="F97" s="336"/>
      <c r="G97" s="336"/>
    </row>
    <row r="98" spans="1:7" ht="15" customHeight="1" x14ac:dyDescent="0.2">
      <c r="A98" s="17"/>
      <c r="B98" s="330"/>
      <c r="C98" s="4" t="s">
        <v>1045</v>
      </c>
      <c r="D98" s="5"/>
      <c r="E98" s="91"/>
      <c r="F98" s="332"/>
      <c r="G98" s="332"/>
    </row>
    <row r="99" spans="1:7" ht="15" customHeight="1" x14ac:dyDescent="0.2">
      <c r="A99" s="16"/>
      <c r="B99" s="329" t="s">
        <v>486</v>
      </c>
      <c r="C99" s="287" t="s">
        <v>469</v>
      </c>
      <c r="D99" s="288"/>
      <c r="E99" s="27"/>
      <c r="F99" s="149"/>
      <c r="G99" s="149"/>
    </row>
    <row r="100" spans="1:7" ht="15" customHeight="1" x14ac:dyDescent="0.2">
      <c r="A100" s="22" t="s">
        <v>1042</v>
      </c>
      <c r="B100" s="335"/>
      <c r="C100" s="295" t="s">
        <v>1046</v>
      </c>
      <c r="D100" s="296"/>
      <c r="E100" s="92">
        <v>627</v>
      </c>
      <c r="F100" s="151"/>
      <c r="G100" s="151"/>
    </row>
    <row r="101" spans="1:7" ht="15" customHeight="1" x14ac:dyDescent="0.2">
      <c r="A101" s="17"/>
      <c r="B101" s="330"/>
      <c r="C101" s="275" t="s">
        <v>1047</v>
      </c>
      <c r="D101" s="276"/>
      <c r="E101" s="91"/>
      <c r="F101" s="150"/>
      <c r="G101" s="150"/>
    </row>
    <row r="102" spans="1:7" ht="15" customHeight="1" x14ac:dyDescent="0.2">
      <c r="A102" s="16"/>
      <c r="B102" s="329"/>
      <c r="C102" s="287" t="s">
        <v>1048</v>
      </c>
      <c r="D102" s="288"/>
      <c r="E102" s="27"/>
      <c r="F102" s="149"/>
      <c r="G102" s="149"/>
    </row>
    <row r="103" spans="1:7" ht="15" customHeight="1" x14ac:dyDescent="0.2">
      <c r="A103" s="22" t="s">
        <v>1043</v>
      </c>
      <c r="B103" s="335"/>
      <c r="C103" s="295" t="s">
        <v>1045</v>
      </c>
      <c r="D103" s="296"/>
      <c r="E103" s="92">
        <v>628</v>
      </c>
      <c r="F103" s="151"/>
      <c r="G103" s="151"/>
    </row>
    <row r="104" spans="1:7" ht="15" customHeight="1" x14ac:dyDescent="0.2">
      <c r="A104" s="17"/>
      <c r="B104" s="330"/>
      <c r="C104" s="275" t="s">
        <v>1025</v>
      </c>
      <c r="D104" s="276"/>
      <c r="E104" s="91"/>
      <c r="F104" s="150"/>
      <c r="G104" s="150"/>
    </row>
    <row r="105" spans="1:7" ht="11.25" customHeight="1" x14ac:dyDescent="0.2">
      <c r="A105" s="125"/>
      <c r="B105" s="125"/>
      <c r="C105" s="136"/>
      <c r="D105" s="136"/>
      <c r="E105" s="126"/>
      <c r="F105" s="26"/>
      <c r="G105" s="26"/>
    </row>
    <row r="106" spans="1:7" ht="14.25" customHeight="1" x14ac:dyDescent="0.2">
      <c r="A106" s="9" t="s">
        <v>10</v>
      </c>
      <c r="B106" s="27" t="s">
        <v>488</v>
      </c>
      <c r="C106" s="287"/>
      <c r="D106" s="288"/>
      <c r="E106" s="260" t="s">
        <v>231</v>
      </c>
      <c r="F106" s="262" t="s">
        <v>221</v>
      </c>
      <c r="G106" s="263"/>
    </row>
    <row r="107" spans="1:7" s="19" customFormat="1" ht="14.25" customHeight="1" x14ac:dyDescent="0.2">
      <c r="A107" s="10" t="s">
        <v>225</v>
      </c>
      <c r="B107" s="84" t="s">
        <v>489</v>
      </c>
      <c r="C107" s="266" t="s">
        <v>1</v>
      </c>
      <c r="D107" s="267"/>
      <c r="E107" s="261"/>
      <c r="F107" s="9" t="s">
        <v>3</v>
      </c>
      <c r="G107" s="9" t="s">
        <v>223</v>
      </c>
    </row>
    <row r="108" spans="1:7" s="19" customFormat="1" ht="14.25" customHeight="1" x14ac:dyDescent="0.2">
      <c r="A108" s="11"/>
      <c r="B108" s="85" t="s">
        <v>1012</v>
      </c>
      <c r="C108" s="291"/>
      <c r="D108" s="292"/>
      <c r="E108" s="11"/>
      <c r="F108" s="11"/>
      <c r="G108" s="11"/>
    </row>
    <row r="109" spans="1:7" ht="11.25" customHeight="1" x14ac:dyDescent="0.2">
      <c r="A109" s="8">
        <v>1</v>
      </c>
      <c r="B109" s="8">
        <v>2</v>
      </c>
      <c r="C109" s="270">
        <v>3</v>
      </c>
      <c r="D109" s="271"/>
      <c r="E109" s="8">
        <v>4</v>
      </c>
      <c r="F109" s="8">
        <v>5</v>
      </c>
      <c r="G109" s="8">
        <v>6</v>
      </c>
    </row>
    <row r="110" spans="1:7" ht="16.5" customHeight="1" x14ac:dyDescent="0.2">
      <c r="A110" s="16" t="s">
        <v>1058</v>
      </c>
      <c r="B110" s="329" t="s">
        <v>1018</v>
      </c>
      <c r="C110" s="287" t="s">
        <v>1049</v>
      </c>
      <c r="D110" s="288"/>
      <c r="E110" s="319">
        <v>629</v>
      </c>
      <c r="F110" s="331"/>
      <c r="G110" s="331"/>
    </row>
    <row r="111" spans="1:7" ht="16.5" customHeight="1" x14ac:dyDescent="0.2">
      <c r="A111" s="17"/>
      <c r="B111" s="330"/>
      <c r="C111" s="295" t="s">
        <v>1050</v>
      </c>
      <c r="D111" s="296"/>
      <c r="E111" s="320"/>
      <c r="F111" s="332"/>
      <c r="G111" s="332"/>
    </row>
    <row r="112" spans="1:7" ht="16.5" customHeight="1" x14ac:dyDescent="0.2">
      <c r="A112" s="16"/>
      <c r="B112" s="329" t="s">
        <v>490</v>
      </c>
      <c r="C112" s="287" t="s">
        <v>987</v>
      </c>
      <c r="D112" s="288"/>
      <c r="E112" s="27"/>
      <c r="F112" s="331"/>
      <c r="G112" s="331"/>
    </row>
    <row r="113" spans="1:7" ht="16.5" customHeight="1" x14ac:dyDescent="0.2">
      <c r="A113" s="22" t="s">
        <v>1059</v>
      </c>
      <c r="B113" s="335"/>
      <c r="C113" s="295" t="s">
        <v>1052</v>
      </c>
      <c r="D113" s="296"/>
      <c r="E113" s="92">
        <v>630</v>
      </c>
      <c r="F113" s="336"/>
      <c r="G113" s="336"/>
    </row>
    <row r="114" spans="1:7" ht="16.5" customHeight="1" x14ac:dyDescent="0.2">
      <c r="A114" s="17"/>
      <c r="B114" s="330"/>
      <c r="C114" s="4" t="s">
        <v>1053</v>
      </c>
      <c r="D114" s="5"/>
      <c r="E114" s="91"/>
      <c r="F114" s="332"/>
      <c r="G114" s="332"/>
    </row>
    <row r="115" spans="1:7" ht="16.5" customHeight="1" x14ac:dyDescent="0.2">
      <c r="A115" s="16"/>
      <c r="B115" s="329" t="s">
        <v>486</v>
      </c>
      <c r="C115" s="287" t="s">
        <v>469</v>
      </c>
      <c r="D115" s="288"/>
      <c r="E115" s="27"/>
      <c r="F115" s="149"/>
      <c r="G115" s="149"/>
    </row>
    <row r="116" spans="1:7" ht="16.5" customHeight="1" x14ac:dyDescent="0.2">
      <c r="A116" s="22" t="s">
        <v>1060</v>
      </c>
      <c r="B116" s="335"/>
      <c r="C116" s="295" t="s">
        <v>1046</v>
      </c>
      <c r="D116" s="296"/>
      <c r="E116" s="92">
        <v>631</v>
      </c>
      <c r="F116" s="151"/>
      <c r="G116" s="151"/>
    </row>
    <row r="117" spans="1:7" ht="16.5" customHeight="1" x14ac:dyDescent="0.2">
      <c r="A117" s="22"/>
      <c r="B117" s="335"/>
      <c r="C117" s="295" t="s">
        <v>1054</v>
      </c>
      <c r="D117" s="296"/>
      <c r="E117" s="92"/>
      <c r="F117" s="151"/>
      <c r="G117" s="151"/>
    </row>
    <row r="118" spans="1:7" ht="16.5" customHeight="1" x14ac:dyDescent="0.2">
      <c r="A118" s="17"/>
      <c r="B118" s="330"/>
      <c r="C118" s="275" t="s">
        <v>1055</v>
      </c>
      <c r="D118" s="276"/>
      <c r="E118" s="91"/>
      <c r="F118" s="150"/>
      <c r="G118" s="150"/>
    </row>
    <row r="119" spans="1:7" ht="16.5" customHeight="1" x14ac:dyDescent="0.2">
      <c r="A119" s="16"/>
      <c r="B119" s="329"/>
      <c r="C119" s="287" t="s">
        <v>1056</v>
      </c>
      <c r="D119" s="288"/>
      <c r="E119" s="27"/>
      <c r="F119" s="149"/>
      <c r="G119" s="149"/>
    </row>
    <row r="120" spans="1:7" ht="16.5" customHeight="1" x14ac:dyDescent="0.2">
      <c r="A120" s="22" t="s">
        <v>1061</v>
      </c>
      <c r="B120" s="335"/>
      <c r="C120" s="295" t="s">
        <v>1057</v>
      </c>
      <c r="D120" s="296"/>
      <c r="E120" s="92">
        <v>632</v>
      </c>
      <c r="F120" s="151"/>
      <c r="G120" s="151"/>
    </row>
    <row r="121" spans="1:7" ht="16.5" customHeight="1" x14ac:dyDescent="0.2">
      <c r="A121" s="17"/>
      <c r="B121" s="330"/>
      <c r="C121" s="275" t="s">
        <v>1025</v>
      </c>
      <c r="D121" s="276"/>
      <c r="E121" s="91"/>
      <c r="F121" s="150"/>
      <c r="G121" s="150"/>
    </row>
    <row r="122" spans="1:7" ht="16.5" customHeight="1" x14ac:dyDescent="0.2">
      <c r="A122" s="16" t="s">
        <v>1062</v>
      </c>
      <c r="B122" s="16" t="s">
        <v>210</v>
      </c>
      <c r="C122" s="316" t="s">
        <v>477</v>
      </c>
      <c r="D122" s="317"/>
      <c r="E122" s="27"/>
      <c r="F122" s="331"/>
      <c r="G122" s="331"/>
    </row>
    <row r="123" spans="1:7" ht="16.5" customHeight="1" x14ac:dyDescent="0.2">
      <c r="A123" s="17"/>
      <c r="B123" s="17"/>
      <c r="C123" s="312" t="s">
        <v>478</v>
      </c>
      <c r="D123" s="313"/>
      <c r="E123" s="91">
        <v>633</v>
      </c>
      <c r="F123" s="332"/>
      <c r="G123" s="332"/>
    </row>
    <row r="124" spans="1:7" ht="16.5" customHeight="1" x14ac:dyDescent="0.2">
      <c r="A124" s="16" t="s">
        <v>1063</v>
      </c>
      <c r="B124" s="16" t="s">
        <v>490</v>
      </c>
      <c r="C124" s="310" t="s">
        <v>479</v>
      </c>
      <c r="D124" s="311"/>
      <c r="E124" s="27"/>
      <c r="F124" s="124"/>
      <c r="G124" s="124"/>
    </row>
    <row r="125" spans="1:7" ht="16.5" customHeight="1" x14ac:dyDescent="0.2">
      <c r="A125" s="22"/>
      <c r="B125" s="22"/>
      <c r="C125" s="316" t="s">
        <v>478</v>
      </c>
      <c r="D125" s="317"/>
      <c r="E125" s="92"/>
      <c r="F125" s="147"/>
      <c r="G125" s="147"/>
    </row>
    <row r="126" spans="1:7" ht="16.5" customHeight="1" x14ac:dyDescent="0.2">
      <c r="A126" s="17"/>
      <c r="B126" s="17"/>
      <c r="C126" s="312" t="s">
        <v>468</v>
      </c>
      <c r="D126" s="313"/>
      <c r="E126" s="91">
        <v>634</v>
      </c>
      <c r="F126" s="94"/>
      <c r="G126" s="94"/>
    </row>
    <row r="127" spans="1:7" ht="16.5" customHeight="1" x14ac:dyDescent="0.2">
      <c r="A127" s="16" t="s">
        <v>117</v>
      </c>
      <c r="B127" s="16" t="s">
        <v>486</v>
      </c>
      <c r="C127" s="310" t="s">
        <v>469</v>
      </c>
      <c r="D127" s="311"/>
      <c r="E127" s="27"/>
      <c r="F127" s="124"/>
      <c r="G127" s="124"/>
    </row>
    <row r="128" spans="1:7" ht="16.5" customHeight="1" x14ac:dyDescent="0.2">
      <c r="A128" s="22"/>
      <c r="B128" s="22"/>
      <c r="C128" s="316" t="s">
        <v>480</v>
      </c>
      <c r="D128" s="317"/>
      <c r="E128" s="92"/>
      <c r="F128" s="147"/>
      <c r="G128" s="147"/>
    </row>
    <row r="129" spans="1:7" ht="16.5" customHeight="1" x14ac:dyDescent="0.2">
      <c r="A129" s="17"/>
      <c r="B129" s="17"/>
      <c r="C129" s="316" t="s">
        <v>478</v>
      </c>
      <c r="D129" s="317"/>
      <c r="E129" s="91">
        <v>635</v>
      </c>
      <c r="F129" s="94"/>
      <c r="G129" s="94"/>
    </row>
    <row r="130" spans="1:7" ht="16.5" customHeight="1" x14ac:dyDescent="0.2">
      <c r="A130" s="16" t="s">
        <v>118</v>
      </c>
      <c r="B130" s="123"/>
      <c r="C130" s="310" t="s">
        <v>481</v>
      </c>
      <c r="D130" s="311"/>
      <c r="E130" s="133"/>
      <c r="F130" s="331"/>
      <c r="G130" s="331"/>
    </row>
    <row r="131" spans="1:7" ht="16.5" customHeight="1" x14ac:dyDescent="0.2">
      <c r="A131" s="22"/>
      <c r="B131" s="132"/>
      <c r="C131" s="316" t="s">
        <v>478</v>
      </c>
      <c r="D131" s="317"/>
      <c r="E131" s="134"/>
      <c r="F131" s="336"/>
      <c r="G131" s="336"/>
    </row>
    <row r="132" spans="1:7" ht="16.5" customHeight="1" x14ac:dyDescent="0.2">
      <c r="A132" s="17"/>
      <c r="B132" s="122"/>
      <c r="C132" s="275" t="s">
        <v>1025</v>
      </c>
      <c r="D132" s="276"/>
      <c r="E132" s="134">
        <v>636</v>
      </c>
      <c r="F132" s="332"/>
      <c r="G132" s="332"/>
    </row>
    <row r="133" spans="1:7" ht="13.5" customHeight="1" x14ac:dyDescent="0.2">
      <c r="A133" s="16"/>
      <c r="B133" s="16"/>
      <c r="C133" s="342" t="s">
        <v>482</v>
      </c>
      <c r="D133" s="343"/>
      <c r="E133" s="27"/>
      <c r="F133" s="124"/>
      <c r="G133" s="124"/>
    </row>
    <row r="134" spans="1:7" ht="13.5" customHeight="1" x14ac:dyDescent="0.2">
      <c r="A134" s="106"/>
      <c r="B134" s="17"/>
      <c r="C134" s="333" t="s">
        <v>1064</v>
      </c>
      <c r="D134" s="334"/>
      <c r="E134" s="91"/>
      <c r="F134" s="94"/>
      <c r="G134" s="94"/>
    </row>
    <row r="135" spans="1:7" ht="16.5" customHeight="1" x14ac:dyDescent="0.2">
      <c r="A135" s="14" t="s">
        <v>1066</v>
      </c>
      <c r="B135" s="14" t="s">
        <v>259</v>
      </c>
      <c r="C135" s="340" t="s">
        <v>491</v>
      </c>
      <c r="D135" s="341"/>
      <c r="E135" s="8">
        <v>637</v>
      </c>
      <c r="F135" s="93"/>
      <c r="G135" s="93"/>
    </row>
    <row r="136" spans="1:7" ht="15" customHeight="1" x14ac:dyDescent="0.2">
      <c r="A136" s="329" t="s">
        <v>1067</v>
      </c>
      <c r="B136" s="16" t="s">
        <v>1068</v>
      </c>
      <c r="C136" s="118" t="s">
        <v>1020</v>
      </c>
      <c r="D136" s="119"/>
      <c r="E136" s="319">
        <v>638</v>
      </c>
      <c r="F136" s="124"/>
      <c r="G136" s="124"/>
    </row>
    <row r="137" spans="1:7" ht="15" customHeight="1" x14ac:dyDescent="0.2">
      <c r="A137" s="330"/>
      <c r="B137" s="17"/>
      <c r="C137" s="312" t="s">
        <v>1069</v>
      </c>
      <c r="D137" s="313"/>
      <c r="E137" s="320"/>
      <c r="F137" s="94"/>
      <c r="G137" s="94"/>
    </row>
    <row r="138" spans="1:7" ht="16.5" customHeight="1" x14ac:dyDescent="0.2">
      <c r="A138" s="329" t="s">
        <v>1077</v>
      </c>
      <c r="B138" s="125"/>
      <c r="C138" s="310" t="s">
        <v>1070</v>
      </c>
      <c r="D138" s="311"/>
      <c r="E138" s="319">
        <v>639</v>
      </c>
      <c r="F138" s="124"/>
      <c r="G138" s="124"/>
    </row>
    <row r="139" spans="1:7" ht="16.5" customHeight="1" x14ac:dyDescent="0.2">
      <c r="A139" s="330"/>
      <c r="B139" s="125"/>
      <c r="C139" s="275" t="s">
        <v>1071</v>
      </c>
      <c r="D139" s="276"/>
      <c r="E139" s="320"/>
      <c r="F139" s="94">
        <f>F135+F137</f>
        <v>0</v>
      </c>
      <c r="G139" s="94">
        <f>G135+G137</f>
        <v>0</v>
      </c>
    </row>
    <row r="140" spans="1:7" ht="16.5" customHeight="1" x14ac:dyDescent="0.2">
      <c r="A140" s="14" t="s">
        <v>119</v>
      </c>
      <c r="B140" s="14" t="s">
        <v>260</v>
      </c>
      <c r="C140" s="340" t="s">
        <v>492</v>
      </c>
      <c r="D140" s="341"/>
      <c r="E140" s="126">
        <v>640</v>
      </c>
      <c r="F140" s="93"/>
      <c r="G140" s="93"/>
    </row>
    <row r="141" spans="1:7" ht="14.25" customHeight="1" x14ac:dyDescent="0.2">
      <c r="A141" s="329" t="s">
        <v>1076</v>
      </c>
      <c r="B141" s="125" t="s">
        <v>1068</v>
      </c>
      <c r="C141" s="310" t="s">
        <v>1020</v>
      </c>
      <c r="D141" s="311"/>
      <c r="E141" s="319">
        <v>641</v>
      </c>
      <c r="F141" s="124"/>
      <c r="G141" s="124"/>
    </row>
    <row r="142" spans="1:7" ht="14.25" customHeight="1" x14ac:dyDescent="0.2">
      <c r="A142" s="330"/>
      <c r="B142" s="125"/>
      <c r="C142" s="312" t="s">
        <v>1072</v>
      </c>
      <c r="D142" s="313"/>
      <c r="E142" s="320"/>
      <c r="F142" s="94"/>
      <c r="G142" s="94"/>
    </row>
    <row r="143" spans="1:7" ht="16.5" customHeight="1" x14ac:dyDescent="0.2">
      <c r="A143" s="329" t="s">
        <v>1075</v>
      </c>
      <c r="B143" s="16"/>
      <c r="C143" s="310" t="s">
        <v>1073</v>
      </c>
      <c r="D143" s="311"/>
      <c r="E143" s="319">
        <v>642</v>
      </c>
      <c r="F143" s="124"/>
      <c r="G143" s="124"/>
    </row>
    <row r="144" spans="1:7" ht="16.5" customHeight="1" x14ac:dyDescent="0.2">
      <c r="A144" s="330"/>
      <c r="B144" s="17"/>
      <c r="C144" s="275" t="s">
        <v>1071</v>
      </c>
      <c r="D144" s="276"/>
      <c r="E144" s="320"/>
      <c r="F144" s="94"/>
      <c r="G144" s="94"/>
    </row>
    <row r="145" spans="1:7" ht="14.25" customHeight="1" x14ac:dyDescent="0.2">
      <c r="A145" s="16"/>
      <c r="B145" s="16"/>
      <c r="C145" s="310" t="s">
        <v>1020</v>
      </c>
      <c r="D145" s="311"/>
      <c r="E145" s="27"/>
      <c r="F145" s="124"/>
      <c r="G145" s="124"/>
    </row>
    <row r="146" spans="1:7" ht="14.25" customHeight="1" x14ac:dyDescent="0.2">
      <c r="A146" s="22" t="s">
        <v>1074</v>
      </c>
      <c r="B146" s="22" t="s">
        <v>267</v>
      </c>
      <c r="C146" s="323" t="s">
        <v>1177</v>
      </c>
      <c r="D146" s="317"/>
      <c r="E146" s="92">
        <v>643</v>
      </c>
      <c r="F146" s="147"/>
      <c r="G146" s="147"/>
    </row>
    <row r="147" spans="1:7" ht="14.25" customHeight="1" x14ac:dyDescent="0.2">
      <c r="A147" s="17"/>
      <c r="B147" s="17"/>
      <c r="C147" s="312" t="s">
        <v>1174</v>
      </c>
      <c r="D147" s="313"/>
      <c r="E147" s="91"/>
      <c r="F147" s="94"/>
      <c r="G147" s="94"/>
    </row>
    <row r="148" spans="1:7" ht="16.5" customHeight="1" x14ac:dyDescent="0.2">
      <c r="A148" s="14"/>
      <c r="B148" s="16"/>
      <c r="C148" s="337" t="s">
        <v>493</v>
      </c>
      <c r="D148" s="338"/>
      <c r="E148" s="8"/>
      <c r="F148" s="93"/>
      <c r="G148" s="124"/>
    </row>
    <row r="149" spans="1:7" ht="12" customHeight="1" x14ac:dyDescent="0.2">
      <c r="A149" s="22" t="s">
        <v>1082</v>
      </c>
      <c r="B149" s="9" t="s">
        <v>1087</v>
      </c>
      <c r="C149" s="321" t="s">
        <v>1078</v>
      </c>
      <c r="D149" s="322"/>
      <c r="E149" s="319">
        <v>644</v>
      </c>
      <c r="F149" s="331"/>
      <c r="G149" s="331"/>
    </row>
    <row r="150" spans="1:7" ht="12" customHeight="1" x14ac:dyDescent="0.2">
      <c r="A150" s="12"/>
      <c r="B150" s="11"/>
      <c r="C150" s="325" t="s">
        <v>1079</v>
      </c>
      <c r="D150" s="326"/>
      <c r="E150" s="320"/>
      <c r="F150" s="332"/>
      <c r="G150" s="332"/>
    </row>
    <row r="151" spans="1:7" ht="13.5" customHeight="1" x14ac:dyDescent="0.2">
      <c r="A151" s="6"/>
      <c r="B151" s="9"/>
      <c r="C151" s="321" t="s">
        <v>1020</v>
      </c>
      <c r="D151" s="322"/>
      <c r="E151" s="27"/>
      <c r="F151" s="124"/>
      <c r="G151" s="124"/>
    </row>
    <row r="152" spans="1:7" ht="13.5" customHeight="1" x14ac:dyDescent="0.2">
      <c r="A152" s="22" t="s">
        <v>1083</v>
      </c>
      <c r="B152" s="10" t="s">
        <v>932</v>
      </c>
      <c r="C152" s="323" t="s">
        <v>1080</v>
      </c>
      <c r="D152" s="324"/>
      <c r="E152" s="92">
        <v>645</v>
      </c>
      <c r="F152" s="147"/>
      <c r="G152" s="147"/>
    </row>
    <row r="153" spans="1:7" ht="13.5" customHeight="1" x14ac:dyDescent="0.2">
      <c r="A153" s="12"/>
      <c r="B153" s="12"/>
      <c r="C153" s="325" t="s">
        <v>1081</v>
      </c>
      <c r="D153" s="326"/>
      <c r="E153" s="12"/>
      <c r="F153" s="94"/>
      <c r="G153" s="94"/>
    </row>
    <row r="154" spans="1:7" ht="11.25" customHeight="1" x14ac:dyDescent="0.2">
      <c r="A154" s="129"/>
      <c r="B154" s="129"/>
      <c r="C154" s="328"/>
      <c r="D154" s="328"/>
      <c r="E154" s="19"/>
    </row>
    <row r="155" spans="1:7" ht="12.75" customHeight="1" x14ac:dyDescent="0.2">
      <c r="A155" s="125" t="s">
        <v>1084</v>
      </c>
      <c r="B155" s="327" t="s">
        <v>1085</v>
      </c>
      <c r="C155" s="327"/>
      <c r="D155" s="327"/>
      <c r="E155" s="327"/>
      <c r="F155" s="327"/>
      <c r="G155" s="327"/>
    </row>
    <row r="156" spans="1:7" ht="9" customHeight="1" x14ac:dyDescent="0.2">
      <c r="A156" s="125"/>
      <c r="B156" s="327" t="s">
        <v>1086</v>
      </c>
      <c r="C156" s="327"/>
      <c r="D156" s="327"/>
      <c r="E156" s="327"/>
      <c r="F156" s="327"/>
      <c r="G156" s="327"/>
    </row>
    <row r="157" spans="1:7" ht="14.25" customHeight="1" x14ac:dyDescent="0.2">
      <c r="A157" s="9" t="s">
        <v>10</v>
      </c>
      <c r="B157" s="27" t="s">
        <v>488</v>
      </c>
      <c r="C157" s="287"/>
      <c r="D157" s="288"/>
      <c r="E157" s="260" t="s">
        <v>231</v>
      </c>
      <c r="F157" s="262" t="s">
        <v>221</v>
      </c>
      <c r="G157" s="263"/>
    </row>
    <row r="158" spans="1:7" s="19" customFormat="1" ht="14.25" customHeight="1" x14ac:dyDescent="0.2">
      <c r="A158" s="10" t="s">
        <v>225</v>
      </c>
      <c r="B158" s="84" t="s">
        <v>489</v>
      </c>
      <c r="C158" s="266" t="s">
        <v>1</v>
      </c>
      <c r="D158" s="267"/>
      <c r="E158" s="261"/>
      <c r="F158" s="9" t="s">
        <v>3</v>
      </c>
      <c r="G158" s="9" t="s">
        <v>223</v>
      </c>
    </row>
    <row r="159" spans="1:7" s="19" customFormat="1" ht="14.25" customHeight="1" x14ac:dyDescent="0.2">
      <c r="A159" s="11"/>
      <c r="B159" s="85" t="s">
        <v>1012</v>
      </c>
      <c r="C159" s="291"/>
      <c r="D159" s="292"/>
      <c r="E159" s="11"/>
      <c r="F159" s="11"/>
      <c r="G159" s="11"/>
    </row>
    <row r="160" spans="1:7" ht="11.25" customHeight="1" x14ac:dyDescent="0.2">
      <c r="A160" s="8">
        <v>1</v>
      </c>
      <c r="B160" s="8">
        <v>2</v>
      </c>
      <c r="C160" s="339">
        <v>3</v>
      </c>
      <c r="D160" s="339"/>
      <c r="E160" s="8">
        <v>4</v>
      </c>
      <c r="F160" s="8">
        <v>5</v>
      </c>
      <c r="G160" s="8">
        <v>6</v>
      </c>
    </row>
    <row r="161" spans="1:7" ht="17.25" customHeight="1" x14ac:dyDescent="0.2">
      <c r="A161" s="27"/>
      <c r="B161" s="27"/>
      <c r="C161" s="310" t="s">
        <v>469</v>
      </c>
      <c r="D161" s="311"/>
      <c r="E161" s="27"/>
      <c r="F161" s="152"/>
      <c r="G161" s="152"/>
    </row>
    <row r="162" spans="1:7" ht="17.25" customHeight="1" x14ac:dyDescent="0.2">
      <c r="A162" s="10">
        <v>42</v>
      </c>
      <c r="B162" s="92" t="s">
        <v>933</v>
      </c>
      <c r="C162" s="316" t="s">
        <v>1088</v>
      </c>
      <c r="D162" s="317"/>
      <c r="E162" s="92">
        <v>646</v>
      </c>
      <c r="F162" s="153"/>
      <c r="G162" s="153"/>
    </row>
    <row r="163" spans="1:7" ht="17.25" customHeight="1" x14ac:dyDescent="0.2">
      <c r="A163" s="11"/>
      <c r="B163" s="91"/>
      <c r="C163" s="312" t="s">
        <v>1081</v>
      </c>
      <c r="D163" s="313"/>
      <c r="E163" s="91"/>
      <c r="F163" s="154"/>
      <c r="G163" s="154"/>
    </row>
    <row r="164" spans="1:7" ht="17.25" customHeight="1" x14ac:dyDescent="0.2">
      <c r="A164" s="9"/>
      <c r="B164" s="27"/>
      <c r="C164" s="310" t="s">
        <v>1089</v>
      </c>
      <c r="D164" s="311"/>
      <c r="E164" s="27"/>
      <c r="F164" s="152"/>
      <c r="G164" s="152"/>
    </row>
    <row r="165" spans="1:7" ht="17.25" customHeight="1" x14ac:dyDescent="0.2">
      <c r="A165" s="10">
        <v>43</v>
      </c>
      <c r="B165" s="92"/>
      <c r="C165" s="316" t="s">
        <v>1081</v>
      </c>
      <c r="D165" s="317"/>
      <c r="E165" s="92">
        <v>647</v>
      </c>
      <c r="F165" s="153"/>
      <c r="G165" s="153"/>
    </row>
    <row r="166" spans="1:7" ht="17.25" customHeight="1" x14ac:dyDescent="0.2">
      <c r="A166" s="11"/>
      <c r="B166" s="91"/>
      <c r="C166" s="275" t="s">
        <v>1090</v>
      </c>
      <c r="D166" s="276"/>
      <c r="E166" s="91"/>
      <c r="F166" s="154"/>
      <c r="G166" s="154"/>
    </row>
    <row r="167" spans="1:7" ht="17.25" customHeight="1" x14ac:dyDescent="0.2">
      <c r="A167" s="9">
        <v>44</v>
      </c>
      <c r="B167" s="27">
        <v>22</v>
      </c>
      <c r="C167" s="321" t="s">
        <v>1091</v>
      </c>
      <c r="D167" s="322"/>
      <c r="E167" s="319">
        <v>648</v>
      </c>
      <c r="F167" s="156"/>
      <c r="G167" s="156"/>
    </row>
    <row r="168" spans="1:7" ht="17.25" customHeight="1" x14ac:dyDescent="0.2">
      <c r="A168" s="11"/>
      <c r="B168" s="91"/>
      <c r="C168" s="325" t="s">
        <v>1092</v>
      </c>
      <c r="D168" s="326"/>
      <c r="E168" s="320"/>
      <c r="F168" s="157"/>
      <c r="G168" s="157"/>
    </row>
    <row r="169" spans="1:7" ht="17.25" customHeight="1" x14ac:dyDescent="0.2">
      <c r="A169" s="9"/>
      <c r="B169" s="27"/>
      <c r="C169" s="321" t="s">
        <v>1020</v>
      </c>
      <c r="D169" s="322"/>
      <c r="E169" s="27"/>
      <c r="F169" s="158"/>
      <c r="G169" s="158"/>
    </row>
    <row r="170" spans="1:7" ht="17.25" customHeight="1" x14ac:dyDescent="0.2">
      <c r="A170" s="10">
        <v>45</v>
      </c>
      <c r="B170" s="92" t="s">
        <v>932</v>
      </c>
      <c r="C170" s="323" t="s">
        <v>1093</v>
      </c>
      <c r="D170" s="324"/>
      <c r="E170" s="92">
        <v>649</v>
      </c>
      <c r="F170" s="159"/>
      <c r="G170" s="159"/>
    </row>
    <row r="171" spans="1:7" ht="17.25" customHeight="1" x14ac:dyDescent="0.2">
      <c r="A171" s="11"/>
      <c r="B171" s="91"/>
      <c r="C171" s="325" t="s">
        <v>1092</v>
      </c>
      <c r="D171" s="326"/>
      <c r="E171" s="91"/>
      <c r="F171" s="157"/>
      <c r="G171" s="157"/>
    </row>
    <row r="172" spans="1:7" ht="17.25" customHeight="1" x14ac:dyDescent="0.2">
      <c r="A172" s="10"/>
      <c r="B172" s="92"/>
      <c r="C172" s="137" t="s">
        <v>469</v>
      </c>
      <c r="D172" s="138"/>
      <c r="E172" s="92"/>
      <c r="F172" s="159"/>
      <c r="G172" s="159"/>
    </row>
    <row r="173" spans="1:7" ht="17.25" customHeight="1" x14ac:dyDescent="0.2">
      <c r="A173" s="10">
        <v>46</v>
      </c>
      <c r="B173" s="92" t="s">
        <v>933</v>
      </c>
      <c r="C173" s="137" t="s">
        <v>1097</v>
      </c>
      <c r="D173" s="138"/>
      <c r="E173" s="92">
        <v>650</v>
      </c>
      <c r="F173" s="159"/>
      <c r="G173" s="159"/>
    </row>
    <row r="174" spans="1:7" ht="17.25" customHeight="1" x14ac:dyDescent="0.2">
      <c r="A174" s="10"/>
      <c r="B174" s="92"/>
      <c r="C174" s="137" t="s">
        <v>1092</v>
      </c>
      <c r="D174" s="138"/>
      <c r="E174" s="10"/>
      <c r="F174" s="159"/>
      <c r="G174" s="159"/>
    </row>
    <row r="175" spans="1:7" ht="17.25" customHeight="1" x14ac:dyDescent="0.2">
      <c r="A175" s="9"/>
      <c r="B175" s="27"/>
      <c r="C175" s="310" t="s">
        <v>1094</v>
      </c>
      <c r="D175" s="311"/>
      <c r="E175" s="9"/>
      <c r="F175" s="158"/>
      <c r="G175" s="158"/>
    </row>
    <row r="176" spans="1:7" ht="17.25" customHeight="1" x14ac:dyDescent="0.2">
      <c r="A176" s="10">
        <v>47</v>
      </c>
      <c r="B176" s="92"/>
      <c r="C176" s="316" t="s">
        <v>1092</v>
      </c>
      <c r="D176" s="317"/>
      <c r="E176" s="92">
        <v>651</v>
      </c>
      <c r="F176" s="159">
        <f>F168+F170-F173</f>
        <v>0</v>
      </c>
      <c r="G176" s="159">
        <f>G168+G170-G173</f>
        <v>0</v>
      </c>
    </row>
    <row r="177" spans="1:7" ht="17.25" customHeight="1" x14ac:dyDescent="0.2">
      <c r="A177" s="91"/>
      <c r="B177" s="91"/>
      <c r="C177" s="275" t="s">
        <v>1090</v>
      </c>
      <c r="D177" s="276"/>
      <c r="E177" s="91"/>
      <c r="F177" s="148"/>
      <c r="G177" s="148"/>
    </row>
    <row r="178" spans="1:7" ht="17.25" customHeight="1" x14ac:dyDescent="0.2">
      <c r="A178" s="22"/>
      <c r="B178" s="22"/>
      <c r="C178" s="316" t="s">
        <v>494</v>
      </c>
      <c r="D178" s="317"/>
      <c r="E178" s="92"/>
      <c r="F178" s="147"/>
      <c r="G178" s="147"/>
    </row>
    <row r="179" spans="1:7" ht="17.25" customHeight="1" x14ac:dyDescent="0.2">
      <c r="A179" s="17" t="s">
        <v>1098</v>
      </c>
      <c r="B179" s="17" t="s">
        <v>320</v>
      </c>
      <c r="C179" s="312" t="s">
        <v>495</v>
      </c>
      <c r="D179" s="313"/>
      <c r="E179" s="91">
        <v>652</v>
      </c>
      <c r="F179" s="94"/>
      <c r="G179" s="94"/>
    </row>
    <row r="180" spans="1:7" ht="17.25" customHeight="1" x14ac:dyDescent="0.2">
      <c r="A180" s="16"/>
      <c r="B180" s="16"/>
      <c r="C180" s="310" t="s">
        <v>1034</v>
      </c>
      <c r="D180" s="311"/>
      <c r="E180" s="27"/>
      <c r="F180" s="124"/>
      <c r="G180" s="124"/>
    </row>
    <row r="181" spans="1:7" ht="17.25" customHeight="1" x14ac:dyDescent="0.2">
      <c r="A181" s="22" t="s">
        <v>1099</v>
      </c>
      <c r="B181" s="22" t="s">
        <v>932</v>
      </c>
      <c r="C181" s="316" t="s">
        <v>1095</v>
      </c>
      <c r="D181" s="317"/>
      <c r="E181" s="92">
        <v>653</v>
      </c>
      <c r="F181" s="147"/>
      <c r="G181" s="147"/>
    </row>
    <row r="182" spans="1:7" ht="17.25" customHeight="1" x14ac:dyDescent="0.2">
      <c r="A182" s="17"/>
      <c r="B182" s="17"/>
      <c r="C182" s="316" t="s">
        <v>496</v>
      </c>
      <c r="D182" s="317"/>
      <c r="E182" s="91"/>
      <c r="F182" s="94"/>
      <c r="G182" s="94"/>
    </row>
    <row r="183" spans="1:7" ht="17.25" customHeight="1" x14ac:dyDescent="0.2">
      <c r="A183" s="16"/>
      <c r="B183" s="16"/>
      <c r="C183" s="310" t="s">
        <v>469</v>
      </c>
      <c r="D183" s="311"/>
      <c r="E183" s="27"/>
      <c r="F183" s="124"/>
      <c r="G183" s="124"/>
    </row>
    <row r="184" spans="1:7" ht="17.25" customHeight="1" x14ac:dyDescent="0.2">
      <c r="A184" s="22" t="s">
        <v>1100</v>
      </c>
      <c r="B184" s="22" t="s">
        <v>933</v>
      </c>
      <c r="C184" s="316" t="s">
        <v>497</v>
      </c>
      <c r="D184" s="317"/>
      <c r="E184" s="92">
        <v>654</v>
      </c>
      <c r="F184" s="147"/>
      <c r="G184" s="147"/>
    </row>
    <row r="185" spans="1:7" ht="17.25" customHeight="1" x14ac:dyDescent="0.2">
      <c r="A185" s="17"/>
      <c r="B185" s="17"/>
      <c r="C185" s="316" t="s">
        <v>495</v>
      </c>
      <c r="D185" s="317"/>
      <c r="E185" s="91"/>
      <c r="F185" s="94"/>
      <c r="G185" s="94"/>
    </row>
    <row r="186" spans="1:7" ht="17.25" customHeight="1" x14ac:dyDescent="0.2">
      <c r="A186" s="16"/>
      <c r="B186" s="123"/>
      <c r="C186" s="310" t="s">
        <v>481</v>
      </c>
      <c r="D186" s="311"/>
      <c r="E186" s="133"/>
      <c r="F186" s="124"/>
      <c r="G186" s="124"/>
    </row>
    <row r="187" spans="1:7" ht="17.25" customHeight="1" x14ac:dyDescent="0.2">
      <c r="A187" s="22" t="s">
        <v>1101</v>
      </c>
      <c r="B187" s="132"/>
      <c r="C187" s="316" t="s">
        <v>495</v>
      </c>
      <c r="D187" s="317"/>
      <c r="E187" s="134">
        <v>655</v>
      </c>
      <c r="F187" s="147">
        <f>F179+F181-F184</f>
        <v>0</v>
      </c>
      <c r="G187" s="147">
        <f>G179+G181-G184</f>
        <v>0</v>
      </c>
    </row>
    <row r="188" spans="1:7" ht="17.25" customHeight="1" x14ac:dyDescent="0.2">
      <c r="A188" s="17"/>
      <c r="B188" s="122"/>
      <c r="C188" s="275" t="s">
        <v>1096</v>
      </c>
      <c r="D188" s="276"/>
      <c r="E188" s="135"/>
      <c r="F188" s="94"/>
      <c r="G188" s="94"/>
    </row>
    <row r="189" spans="1:7" ht="25.5" customHeight="1" x14ac:dyDescent="0.2">
      <c r="A189" s="14" t="s">
        <v>1105</v>
      </c>
      <c r="B189" s="14"/>
      <c r="C189" s="280" t="s">
        <v>1102</v>
      </c>
      <c r="D189" s="280"/>
      <c r="E189" s="8">
        <v>656</v>
      </c>
      <c r="F189" s="93"/>
      <c r="G189" s="93"/>
    </row>
    <row r="190" spans="1:7" ht="25.5" customHeight="1" x14ac:dyDescent="0.2">
      <c r="A190" s="14" t="s">
        <v>1106</v>
      </c>
      <c r="B190" s="14"/>
      <c r="C190" s="280" t="s">
        <v>1103</v>
      </c>
      <c r="D190" s="280"/>
      <c r="E190" s="8">
        <v>657</v>
      </c>
      <c r="F190" s="93"/>
      <c r="G190" s="93"/>
    </row>
    <row r="191" spans="1:7" ht="25.5" customHeight="1" x14ac:dyDescent="0.2">
      <c r="A191" s="14" t="s">
        <v>1107</v>
      </c>
      <c r="B191" s="14"/>
      <c r="C191" s="280" t="s">
        <v>1104</v>
      </c>
      <c r="D191" s="280"/>
      <c r="E191" s="8">
        <v>658</v>
      </c>
      <c r="F191" s="93"/>
      <c r="G191" s="93"/>
    </row>
    <row r="192" spans="1:7" x14ac:dyDescent="0.2">
      <c r="A192" s="104"/>
      <c r="B192" s="104"/>
      <c r="C192" s="337" t="s">
        <v>498</v>
      </c>
      <c r="D192" s="338"/>
      <c r="E192" s="6"/>
      <c r="F192" s="124"/>
      <c r="G192" s="124"/>
    </row>
    <row r="193" spans="1:7" ht="10.5" customHeight="1" x14ac:dyDescent="0.2">
      <c r="A193" s="105"/>
      <c r="B193" s="105"/>
      <c r="C193" s="342" t="s">
        <v>499</v>
      </c>
      <c r="D193" s="343"/>
      <c r="E193" s="1"/>
      <c r="F193" s="147"/>
      <c r="G193" s="147"/>
    </row>
    <row r="194" spans="1:7" ht="11.25" customHeight="1" x14ac:dyDescent="0.2">
      <c r="A194" s="106"/>
      <c r="B194" s="106"/>
      <c r="C194" s="333" t="s">
        <v>500</v>
      </c>
      <c r="D194" s="334"/>
      <c r="E194" s="12"/>
      <c r="F194" s="94"/>
      <c r="G194" s="94"/>
    </row>
    <row r="195" spans="1:7" ht="15" customHeight="1" x14ac:dyDescent="0.2">
      <c r="A195" s="16" t="s">
        <v>1109</v>
      </c>
      <c r="B195" s="16" t="s">
        <v>935</v>
      </c>
      <c r="C195" s="310" t="s">
        <v>501</v>
      </c>
      <c r="D195" s="311"/>
      <c r="E195" s="9"/>
      <c r="F195" s="124"/>
      <c r="G195" s="124"/>
    </row>
    <row r="196" spans="1:7" ht="15" customHeight="1" x14ac:dyDescent="0.2">
      <c r="A196" s="17"/>
      <c r="B196" s="17"/>
      <c r="C196" s="312" t="s">
        <v>1108</v>
      </c>
      <c r="D196" s="313"/>
      <c r="E196" s="91">
        <v>659</v>
      </c>
      <c r="F196" s="94"/>
      <c r="G196" s="94"/>
    </row>
    <row r="197" spans="1:7" ht="15" customHeight="1" x14ac:dyDescent="0.2">
      <c r="A197" s="16" t="s">
        <v>1110</v>
      </c>
      <c r="B197" s="16" t="s">
        <v>661</v>
      </c>
      <c r="C197" s="310" t="s">
        <v>502</v>
      </c>
      <c r="D197" s="311"/>
      <c r="E197" s="27"/>
      <c r="F197" s="124"/>
      <c r="G197" s="124"/>
    </row>
    <row r="198" spans="1:7" ht="15" customHeight="1" x14ac:dyDescent="0.2">
      <c r="A198" s="17"/>
      <c r="B198" s="17"/>
      <c r="C198" s="312" t="s">
        <v>1108</v>
      </c>
      <c r="D198" s="313"/>
      <c r="E198" s="91">
        <v>660</v>
      </c>
      <c r="F198" s="94"/>
      <c r="G198" s="94"/>
    </row>
    <row r="199" spans="1:7" ht="15" customHeight="1" x14ac:dyDescent="0.2">
      <c r="A199" s="22" t="s">
        <v>1111</v>
      </c>
      <c r="B199" s="22" t="s">
        <v>662</v>
      </c>
      <c r="C199" s="310" t="s">
        <v>934</v>
      </c>
      <c r="D199" s="311"/>
      <c r="E199" s="92"/>
      <c r="F199" s="147"/>
      <c r="G199" s="147"/>
    </row>
    <row r="200" spans="1:7" ht="15" customHeight="1" x14ac:dyDescent="0.2">
      <c r="A200" s="22"/>
      <c r="B200" s="22"/>
      <c r="C200" s="312" t="s">
        <v>1108</v>
      </c>
      <c r="D200" s="313"/>
      <c r="E200" s="92">
        <v>661</v>
      </c>
      <c r="F200" s="147"/>
      <c r="G200" s="147"/>
    </row>
    <row r="201" spans="1:7" ht="15" customHeight="1" x14ac:dyDescent="0.2">
      <c r="A201" s="16" t="s">
        <v>1112</v>
      </c>
      <c r="B201" s="16" t="s">
        <v>664</v>
      </c>
      <c r="C201" s="310" t="s">
        <v>503</v>
      </c>
      <c r="D201" s="311"/>
      <c r="E201" s="27"/>
      <c r="F201" s="124"/>
      <c r="G201" s="124"/>
    </row>
    <row r="202" spans="1:7" ht="15" customHeight="1" x14ac:dyDescent="0.2">
      <c r="A202" s="17"/>
      <c r="B202" s="17"/>
      <c r="C202" s="312" t="s">
        <v>1108</v>
      </c>
      <c r="D202" s="313"/>
      <c r="E202" s="91">
        <v>662</v>
      </c>
      <c r="F202" s="94"/>
      <c r="G202" s="94"/>
    </row>
    <row r="203" spans="1:7" ht="10.5" customHeight="1" x14ac:dyDescent="0.2">
      <c r="A203" s="125"/>
      <c r="B203" s="125"/>
      <c r="C203" s="127"/>
      <c r="D203" s="127"/>
      <c r="E203" s="19"/>
    </row>
    <row r="204" spans="1:7" ht="14.25" customHeight="1" x14ac:dyDescent="0.2">
      <c r="A204" s="9" t="s">
        <v>10</v>
      </c>
      <c r="B204" s="27" t="s">
        <v>488</v>
      </c>
      <c r="C204" s="287"/>
      <c r="D204" s="288"/>
      <c r="E204" s="260" t="s">
        <v>231</v>
      </c>
      <c r="F204" s="262" t="s">
        <v>221</v>
      </c>
      <c r="G204" s="263"/>
    </row>
    <row r="205" spans="1:7" s="19" customFormat="1" ht="14.25" customHeight="1" x14ac:dyDescent="0.2">
      <c r="A205" s="10" t="s">
        <v>225</v>
      </c>
      <c r="B205" s="84" t="s">
        <v>489</v>
      </c>
      <c r="C205" s="266" t="s">
        <v>1</v>
      </c>
      <c r="D205" s="267"/>
      <c r="E205" s="261"/>
      <c r="F205" s="9" t="s">
        <v>3</v>
      </c>
      <c r="G205" s="9" t="s">
        <v>223</v>
      </c>
    </row>
    <row r="206" spans="1:7" s="19" customFormat="1" ht="14.25" customHeight="1" x14ac:dyDescent="0.2">
      <c r="A206" s="11"/>
      <c r="B206" s="85" t="s">
        <v>1012</v>
      </c>
      <c r="C206" s="291"/>
      <c r="D206" s="292"/>
      <c r="E206" s="11"/>
      <c r="F206" s="11"/>
      <c r="G206" s="11"/>
    </row>
    <row r="207" spans="1:7" ht="11.25" customHeight="1" x14ac:dyDescent="0.2">
      <c r="A207" s="8">
        <v>1</v>
      </c>
      <c r="B207" s="8">
        <v>2</v>
      </c>
      <c r="C207" s="339">
        <v>3</v>
      </c>
      <c r="D207" s="339"/>
      <c r="E207" s="8">
        <v>4</v>
      </c>
      <c r="F207" s="8">
        <v>5</v>
      </c>
      <c r="G207" s="8">
        <v>6</v>
      </c>
    </row>
    <row r="208" spans="1:7" ht="15" customHeight="1" x14ac:dyDescent="0.2">
      <c r="A208" s="22" t="s">
        <v>1113</v>
      </c>
      <c r="B208" s="22" t="s">
        <v>665</v>
      </c>
      <c r="C208" s="316" t="s">
        <v>504</v>
      </c>
      <c r="D208" s="317"/>
      <c r="E208" s="10"/>
      <c r="F208" s="147"/>
      <c r="G208" s="147"/>
    </row>
    <row r="209" spans="1:7" ht="15" customHeight="1" x14ac:dyDescent="0.2">
      <c r="A209" s="17"/>
      <c r="B209" s="17"/>
      <c r="C209" s="312" t="s">
        <v>1108</v>
      </c>
      <c r="D209" s="313"/>
      <c r="E209" s="91">
        <v>663</v>
      </c>
      <c r="F209" s="94"/>
      <c r="G209" s="94"/>
    </row>
    <row r="210" spans="1:7" ht="18" customHeight="1" x14ac:dyDescent="0.2">
      <c r="A210" s="14"/>
      <c r="B210" s="14"/>
      <c r="C210" s="314" t="s">
        <v>505</v>
      </c>
      <c r="D210" s="315"/>
      <c r="E210" s="8"/>
      <c r="F210" s="93"/>
      <c r="G210" s="93"/>
    </row>
    <row r="211" spans="1:7" ht="14.25" customHeight="1" x14ac:dyDescent="0.2">
      <c r="A211" s="16"/>
      <c r="B211" s="16"/>
      <c r="C211" s="337" t="s">
        <v>506</v>
      </c>
      <c r="D211" s="338"/>
      <c r="E211" s="27"/>
      <c r="F211" s="124"/>
      <c r="G211" s="124"/>
    </row>
    <row r="212" spans="1:7" ht="14.25" customHeight="1" x14ac:dyDescent="0.2">
      <c r="A212" s="17"/>
      <c r="B212" s="17"/>
      <c r="C212" s="333" t="s">
        <v>507</v>
      </c>
      <c r="D212" s="334"/>
      <c r="E212" s="91"/>
      <c r="F212" s="94"/>
      <c r="G212" s="94"/>
    </row>
    <row r="213" spans="1:7" ht="15.75" customHeight="1" x14ac:dyDescent="0.2">
      <c r="A213" s="16" t="s">
        <v>120</v>
      </c>
      <c r="B213" s="16" t="s">
        <v>936</v>
      </c>
      <c r="C213" s="310" t="s">
        <v>508</v>
      </c>
      <c r="D213" s="311"/>
      <c r="E213" s="27"/>
      <c r="F213" s="124"/>
      <c r="G213" s="124"/>
    </row>
    <row r="214" spans="1:7" ht="15.75" customHeight="1" x14ac:dyDescent="0.2">
      <c r="A214" s="17"/>
      <c r="B214" s="17"/>
      <c r="C214" s="312" t="s">
        <v>509</v>
      </c>
      <c r="D214" s="313"/>
      <c r="E214" s="91">
        <v>664</v>
      </c>
      <c r="F214" s="94"/>
      <c r="G214" s="94"/>
    </row>
    <row r="215" spans="1:7" ht="15.75" customHeight="1" x14ac:dyDescent="0.2">
      <c r="A215" s="16" t="s">
        <v>1114</v>
      </c>
      <c r="B215" s="16" t="s">
        <v>936</v>
      </c>
      <c r="C215" s="310" t="s">
        <v>510</v>
      </c>
      <c r="D215" s="311"/>
      <c r="E215" s="27"/>
      <c r="F215" s="124"/>
      <c r="G215" s="124"/>
    </row>
    <row r="216" spans="1:7" ht="15.75" customHeight="1" x14ac:dyDescent="0.2">
      <c r="A216" s="17"/>
      <c r="B216" s="17"/>
      <c r="C216" s="312" t="s">
        <v>509</v>
      </c>
      <c r="D216" s="313"/>
      <c r="E216" s="91">
        <v>665</v>
      </c>
      <c r="F216" s="94"/>
      <c r="G216" s="94"/>
    </row>
    <row r="217" spans="1:7" ht="15.75" customHeight="1" x14ac:dyDescent="0.2">
      <c r="A217" s="16" t="s">
        <v>1115</v>
      </c>
      <c r="B217" s="16" t="s">
        <v>936</v>
      </c>
      <c r="C217" s="310" t="s">
        <v>511</v>
      </c>
      <c r="D217" s="311"/>
      <c r="E217" s="27"/>
      <c r="F217" s="124"/>
      <c r="G217" s="124"/>
    </row>
    <row r="218" spans="1:7" ht="15.75" customHeight="1" x14ac:dyDescent="0.2">
      <c r="A218" s="22"/>
      <c r="B218" s="22"/>
      <c r="C218" s="316" t="s">
        <v>512</v>
      </c>
      <c r="D218" s="317"/>
      <c r="E218" s="92">
        <v>666</v>
      </c>
      <c r="F218" s="147"/>
      <c r="G218" s="147"/>
    </row>
    <row r="219" spans="1:7" ht="15.75" customHeight="1" x14ac:dyDescent="0.2">
      <c r="A219" s="17"/>
      <c r="B219" s="17"/>
      <c r="C219" s="312" t="s">
        <v>509</v>
      </c>
      <c r="D219" s="313"/>
      <c r="E219" s="91"/>
      <c r="F219" s="94"/>
      <c r="G219" s="94"/>
    </row>
    <row r="220" spans="1:7" ht="15.75" customHeight="1" x14ac:dyDescent="0.2">
      <c r="A220" s="16" t="s">
        <v>121</v>
      </c>
      <c r="B220" s="16" t="s">
        <v>936</v>
      </c>
      <c r="C220" s="310" t="s">
        <v>513</v>
      </c>
      <c r="D220" s="311"/>
      <c r="E220" s="27"/>
      <c r="F220" s="124"/>
      <c r="G220" s="124"/>
    </row>
    <row r="221" spans="1:7" ht="15.75" customHeight="1" x14ac:dyDescent="0.2">
      <c r="A221" s="17"/>
      <c r="B221" s="17"/>
      <c r="C221" s="312" t="s">
        <v>509</v>
      </c>
      <c r="D221" s="313"/>
      <c r="E221" s="91">
        <v>667</v>
      </c>
      <c r="F221" s="94"/>
      <c r="G221" s="94"/>
    </row>
    <row r="222" spans="1:7" ht="18" customHeight="1" x14ac:dyDescent="0.2">
      <c r="A222" s="14"/>
      <c r="B222" s="14"/>
      <c r="C222" s="314" t="s">
        <v>519</v>
      </c>
      <c r="D222" s="315"/>
      <c r="E222" s="8"/>
      <c r="F222" s="93"/>
      <c r="G222" s="93"/>
    </row>
    <row r="223" spans="1:7" ht="15.75" customHeight="1" x14ac:dyDescent="0.2">
      <c r="A223" s="16" t="s">
        <v>1116</v>
      </c>
      <c r="B223" s="16" t="s">
        <v>937</v>
      </c>
      <c r="C223" s="310" t="s">
        <v>514</v>
      </c>
      <c r="D223" s="311"/>
      <c r="E223" s="27"/>
      <c r="F223" s="124"/>
      <c r="G223" s="124"/>
    </row>
    <row r="224" spans="1:7" ht="15.75" customHeight="1" x14ac:dyDescent="0.2">
      <c r="A224" s="17"/>
      <c r="B224" s="17"/>
      <c r="C224" s="312" t="s">
        <v>515</v>
      </c>
      <c r="D224" s="313"/>
      <c r="E224" s="91">
        <v>668</v>
      </c>
      <c r="F224" s="94"/>
      <c r="G224" s="94"/>
    </row>
    <row r="225" spans="1:7" ht="15.75" customHeight="1" x14ac:dyDescent="0.2">
      <c r="A225" s="16" t="s">
        <v>1117</v>
      </c>
      <c r="B225" s="16" t="s">
        <v>937</v>
      </c>
      <c r="C225" s="310" t="s">
        <v>516</v>
      </c>
      <c r="D225" s="311"/>
      <c r="E225" s="27"/>
      <c r="F225" s="124"/>
      <c r="G225" s="124"/>
    </row>
    <row r="226" spans="1:7" ht="15.75" customHeight="1" x14ac:dyDescent="0.2">
      <c r="A226" s="17"/>
      <c r="B226" s="17"/>
      <c r="C226" s="312" t="s">
        <v>515</v>
      </c>
      <c r="D226" s="313"/>
      <c r="E226" s="91">
        <v>669</v>
      </c>
      <c r="F226" s="94"/>
      <c r="G226" s="94"/>
    </row>
    <row r="227" spans="1:7" ht="15.75" customHeight="1" x14ac:dyDescent="0.2">
      <c r="A227" s="16" t="s">
        <v>1118</v>
      </c>
      <c r="B227" s="16" t="s">
        <v>937</v>
      </c>
      <c r="C227" s="310" t="s">
        <v>517</v>
      </c>
      <c r="D227" s="311"/>
      <c r="E227" s="27"/>
      <c r="F227" s="124"/>
      <c r="G227" s="124"/>
    </row>
    <row r="228" spans="1:7" ht="15.75" customHeight="1" x14ac:dyDescent="0.2">
      <c r="A228" s="17"/>
      <c r="B228" s="17"/>
      <c r="C228" s="312" t="s">
        <v>515</v>
      </c>
      <c r="D228" s="313"/>
      <c r="E228" s="91">
        <v>670</v>
      </c>
      <c r="F228" s="94"/>
      <c r="G228" s="94"/>
    </row>
    <row r="229" spans="1:7" ht="15.75" customHeight="1" x14ac:dyDescent="0.2">
      <c r="A229" s="16" t="s">
        <v>1119</v>
      </c>
      <c r="B229" s="16" t="s">
        <v>937</v>
      </c>
      <c r="C229" s="310" t="s">
        <v>518</v>
      </c>
      <c r="D229" s="311"/>
      <c r="E229" s="27"/>
      <c r="F229" s="124"/>
      <c r="G229" s="124"/>
    </row>
    <row r="230" spans="1:7" ht="15.75" customHeight="1" x14ac:dyDescent="0.2">
      <c r="A230" s="17"/>
      <c r="B230" s="17"/>
      <c r="C230" s="312" t="s">
        <v>515</v>
      </c>
      <c r="D230" s="313"/>
      <c r="E230" s="91">
        <v>671</v>
      </c>
      <c r="F230" s="94"/>
      <c r="G230" s="94"/>
    </row>
    <row r="231" spans="1:7" ht="18" customHeight="1" x14ac:dyDescent="0.2">
      <c r="A231" s="14"/>
      <c r="B231" s="14"/>
      <c r="C231" s="314" t="s">
        <v>520</v>
      </c>
      <c r="D231" s="315"/>
      <c r="E231" s="8"/>
      <c r="F231" s="93"/>
      <c r="G231" s="93"/>
    </row>
    <row r="232" spans="1:7" ht="15.75" customHeight="1" x14ac:dyDescent="0.2">
      <c r="A232" s="16"/>
      <c r="B232" s="16"/>
      <c r="C232" s="310" t="s">
        <v>521</v>
      </c>
      <c r="D232" s="311"/>
      <c r="E232" s="27"/>
      <c r="F232" s="124"/>
      <c r="G232" s="124"/>
    </row>
    <row r="233" spans="1:7" ht="15.75" customHeight="1" x14ac:dyDescent="0.2">
      <c r="A233" s="22" t="s">
        <v>1120</v>
      </c>
      <c r="B233" s="22" t="s">
        <v>938</v>
      </c>
      <c r="C233" s="316" t="s">
        <v>522</v>
      </c>
      <c r="D233" s="317"/>
      <c r="E233" s="92">
        <v>672</v>
      </c>
      <c r="F233" s="147"/>
      <c r="G233" s="147"/>
    </row>
    <row r="234" spans="1:7" ht="15.75" customHeight="1" x14ac:dyDescent="0.2">
      <c r="A234" s="17"/>
      <c r="B234" s="17"/>
      <c r="C234" s="312" t="s">
        <v>523</v>
      </c>
      <c r="D234" s="313"/>
      <c r="E234" s="91"/>
      <c r="F234" s="94"/>
      <c r="G234" s="94"/>
    </row>
    <row r="235" spans="1:7" ht="15.75" customHeight="1" x14ac:dyDescent="0.2">
      <c r="A235" s="16" t="s">
        <v>1121</v>
      </c>
      <c r="B235" s="16"/>
      <c r="C235" s="310" t="s">
        <v>524</v>
      </c>
      <c r="D235" s="311"/>
      <c r="E235" s="27"/>
      <c r="F235" s="124"/>
      <c r="G235" s="124"/>
    </row>
    <row r="236" spans="1:7" ht="15.75" customHeight="1" x14ac:dyDescent="0.2">
      <c r="A236" s="22"/>
      <c r="B236" s="22" t="s">
        <v>938</v>
      </c>
      <c r="C236" s="316" t="s">
        <v>525</v>
      </c>
      <c r="D236" s="317"/>
      <c r="E236" s="92">
        <v>673</v>
      </c>
      <c r="F236" s="147"/>
      <c r="G236" s="147"/>
    </row>
    <row r="237" spans="1:7" ht="15.75" customHeight="1" x14ac:dyDescent="0.2">
      <c r="A237" s="17"/>
      <c r="B237" s="17"/>
      <c r="C237" s="312" t="s">
        <v>523</v>
      </c>
      <c r="D237" s="313"/>
      <c r="E237" s="91"/>
      <c r="F237" s="94"/>
      <c r="G237" s="94"/>
    </row>
    <row r="238" spans="1:7" ht="15.75" customHeight="1" x14ac:dyDescent="0.2">
      <c r="A238" s="16" t="s">
        <v>1122</v>
      </c>
      <c r="B238" s="16"/>
      <c r="C238" s="310" t="s">
        <v>526</v>
      </c>
      <c r="D238" s="311"/>
      <c r="E238" s="27"/>
      <c r="F238" s="124"/>
      <c r="G238" s="124"/>
    </row>
    <row r="239" spans="1:7" ht="15.75" customHeight="1" x14ac:dyDescent="0.2">
      <c r="A239" s="17"/>
      <c r="B239" s="17" t="s">
        <v>938</v>
      </c>
      <c r="C239" s="312" t="s">
        <v>523</v>
      </c>
      <c r="D239" s="313"/>
      <c r="E239" s="91">
        <v>674</v>
      </c>
      <c r="F239" s="94"/>
      <c r="G239" s="94"/>
    </row>
    <row r="240" spans="1:7" ht="15.75" customHeight="1" x14ac:dyDescent="0.2">
      <c r="A240" s="16"/>
      <c r="B240" s="16"/>
      <c r="C240" s="310" t="s">
        <v>527</v>
      </c>
      <c r="D240" s="311"/>
      <c r="E240" s="27"/>
      <c r="F240" s="124"/>
      <c r="G240" s="124"/>
    </row>
    <row r="241" spans="1:7" ht="15.75" customHeight="1" x14ac:dyDescent="0.2">
      <c r="A241" s="22" t="s">
        <v>1123</v>
      </c>
      <c r="B241" s="22" t="s">
        <v>938</v>
      </c>
      <c r="C241" s="316" t="s">
        <v>528</v>
      </c>
      <c r="D241" s="317"/>
      <c r="E241" s="92">
        <v>675</v>
      </c>
      <c r="F241" s="147"/>
      <c r="G241" s="147"/>
    </row>
    <row r="242" spans="1:7" ht="15.75" customHeight="1" x14ac:dyDescent="0.2">
      <c r="A242" s="17"/>
      <c r="B242" s="17"/>
      <c r="C242" s="312" t="s">
        <v>523</v>
      </c>
      <c r="D242" s="313"/>
      <c r="E242" s="91"/>
      <c r="F242" s="94"/>
      <c r="G242" s="94"/>
    </row>
    <row r="243" spans="1:7" ht="15.75" customHeight="1" x14ac:dyDescent="0.2">
      <c r="A243" s="16" t="s">
        <v>1124</v>
      </c>
      <c r="B243" s="16"/>
      <c r="C243" s="310" t="s">
        <v>529</v>
      </c>
      <c r="D243" s="311"/>
      <c r="E243" s="27"/>
      <c r="F243" s="124"/>
      <c r="G243" s="124"/>
    </row>
    <row r="244" spans="1:7" ht="15.75" customHeight="1" x14ac:dyDescent="0.2">
      <c r="A244" s="17"/>
      <c r="B244" s="17" t="s">
        <v>938</v>
      </c>
      <c r="C244" s="312" t="s">
        <v>523</v>
      </c>
      <c r="D244" s="313"/>
      <c r="E244" s="91">
        <v>676</v>
      </c>
      <c r="F244" s="94"/>
      <c r="G244" s="94"/>
    </row>
    <row r="245" spans="1:7" ht="18" customHeight="1" x14ac:dyDescent="0.2">
      <c r="A245" s="14"/>
      <c r="B245" s="14"/>
      <c r="C245" s="314" t="s">
        <v>530</v>
      </c>
      <c r="D245" s="315"/>
      <c r="E245" s="8"/>
      <c r="F245" s="93"/>
      <c r="G245" s="93"/>
    </row>
    <row r="246" spans="1:7" ht="15.75" customHeight="1" x14ac:dyDescent="0.2">
      <c r="A246" s="16" t="s">
        <v>1125</v>
      </c>
      <c r="B246" s="16"/>
      <c r="C246" s="310" t="s">
        <v>954</v>
      </c>
      <c r="D246" s="311"/>
      <c r="E246" s="27"/>
      <c r="F246" s="124"/>
      <c r="G246" s="124"/>
    </row>
    <row r="247" spans="1:7" ht="15.75" customHeight="1" x14ac:dyDescent="0.2">
      <c r="A247" s="17"/>
      <c r="B247" s="17" t="s">
        <v>939</v>
      </c>
      <c r="C247" s="312" t="s">
        <v>531</v>
      </c>
      <c r="D247" s="313"/>
      <c r="E247" s="91">
        <v>677</v>
      </c>
      <c r="F247" s="94"/>
      <c r="G247" s="94"/>
    </row>
    <row r="248" spans="1:7" ht="17.25" customHeight="1" x14ac:dyDescent="0.2">
      <c r="A248" s="128"/>
      <c r="B248" s="13"/>
      <c r="C248" s="318" t="s">
        <v>940</v>
      </c>
      <c r="D248" s="318"/>
      <c r="E248" s="8"/>
      <c r="F248" s="93"/>
      <c r="G248" s="93"/>
    </row>
    <row r="249" spans="1:7" ht="15.75" customHeight="1" x14ac:dyDescent="0.2">
      <c r="A249" s="16" t="s">
        <v>1126</v>
      </c>
      <c r="B249" s="9"/>
      <c r="C249" s="287" t="s">
        <v>941</v>
      </c>
      <c r="D249" s="288"/>
      <c r="E249" s="27"/>
      <c r="F249" s="124"/>
      <c r="G249" s="124"/>
    </row>
    <row r="250" spans="1:7" ht="15.75" customHeight="1" x14ac:dyDescent="0.2">
      <c r="A250" s="17"/>
      <c r="B250" s="11" t="s">
        <v>939</v>
      </c>
      <c r="C250" s="275" t="s">
        <v>942</v>
      </c>
      <c r="D250" s="276"/>
      <c r="E250" s="91">
        <v>678</v>
      </c>
      <c r="F250" s="94"/>
      <c r="G250" s="94"/>
    </row>
    <row r="251" spans="1:7" ht="15.75" customHeight="1" x14ac:dyDescent="0.2">
      <c r="A251" s="16" t="s">
        <v>1127</v>
      </c>
      <c r="B251" s="9"/>
      <c r="C251" s="287" t="s">
        <v>943</v>
      </c>
      <c r="D251" s="288"/>
      <c r="E251" s="27"/>
      <c r="F251" s="124"/>
      <c r="G251" s="124"/>
    </row>
    <row r="252" spans="1:7" ht="15.75" customHeight="1" x14ac:dyDescent="0.2">
      <c r="A252" s="17"/>
      <c r="B252" s="11" t="s">
        <v>952</v>
      </c>
      <c r="C252" s="275" t="s">
        <v>942</v>
      </c>
      <c r="D252" s="276"/>
      <c r="E252" s="91">
        <v>679</v>
      </c>
      <c r="F252" s="94"/>
      <c r="G252" s="94"/>
    </row>
    <row r="253" spans="1:7" x14ac:dyDescent="0.2">
      <c r="A253" s="125"/>
      <c r="B253" s="19"/>
      <c r="C253" s="136"/>
      <c r="D253" s="136"/>
      <c r="E253" s="19"/>
    </row>
    <row r="254" spans="1:7" ht="14.25" customHeight="1" x14ac:dyDescent="0.2">
      <c r="A254" s="9" t="s">
        <v>10</v>
      </c>
      <c r="B254" s="27" t="s">
        <v>488</v>
      </c>
      <c r="C254" s="287"/>
      <c r="D254" s="288"/>
      <c r="E254" s="260" t="s">
        <v>231</v>
      </c>
      <c r="F254" s="262" t="s">
        <v>221</v>
      </c>
      <c r="G254" s="263"/>
    </row>
    <row r="255" spans="1:7" s="19" customFormat="1" ht="14.25" customHeight="1" x14ac:dyDescent="0.2">
      <c r="A255" s="10" t="s">
        <v>225</v>
      </c>
      <c r="B255" s="84" t="s">
        <v>489</v>
      </c>
      <c r="C255" s="266" t="s">
        <v>1</v>
      </c>
      <c r="D255" s="267"/>
      <c r="E255" s="261"/>
      <c r="F255" s="9" t="s">
        <v>3</v>
      </c>
      <c r="G255" s="9" t="s">
        <v>223</v>
      </c>
    </row>
    <row r="256" spans="1:7" s="19" customFormat="1" ht="14.25" customHeight="1" x14ac:dyDescent="0.2">
      <c r="A256" s="11"/>
      <c r="B256" s="85" t="s">
        <v>1012</v>
      </c>
      <c r="C256" s="291"/>
      <c r="D256" s="292"/>
      <c r="E256" s="11"/>
      <c r="F256" s="11"/>
      <c r="G256" s="11"/>
    </row>
    <row r="257" spans="1:7" ht="11.25" customHeight="1" x14ac:dyDescent="0.2">
      <c r="A257" s="8">
        <v>1</v>
      </c>
      <c r="B257" s="8">
        <v>2</v>
      </c>
      <c r="C257" s="339">
        <v>3</v>
      </c>
      <c r="D257" s="339"/>
      <c r="E257" s="8">
        <v>4</v>
      </c>
      <c r="F257" s="8">
        <v>5</v>
      </c>
      <c r="G257" s="8">
        <v>6</v>
      </c>
    </row>
    <row r="258" spans="1:7" ht="18" customHeight="1" x14ac:dyDescent="0.2">
      <c r="A258" s="27"/>
      <c r="B258" s="27"/>
      <c r="C258" s="318" t="s">
        <v>1129</v>
      </c>
      <c r="D258" s="318"/>
      <c r="E258" s="27"/>
      <c r="F258" s="27"/>
      <c r="G258" s="27"/>
    </row>
    <row r="259" spans="1:7" x14ac:dyDescent="0.2">
      <c r="A259" s="16"/>
      <c r="B259" s="9"/>
      <c r="C259" s="287" t="s">
        <v>944</v>
      </c>
      <c r="D259" s="288"/>
      <c r="E259" s="9"/>
      <c r="F259" s="124"/>
      <c r="G259" s="124"/>
    </row>
    <row r="260" spans="1:7" x14ac:dyDescent="0.2">
      <c r="A260" s="22" t="s">
        <v>1128</v>
      </c>
      <c r="B260" s="10" t="s">
        <v>953</v>
      </c>
      <c r="C260" s="295" t="s">
        <v>945</v>
      </c>
      <c r="D260" s="296"/>
      <c r="E260" s="92">
        <v>680</v>
      </c>
      <c r="F260" s="147"/>
      <c r="G260" s="147"/>
    </row>
    <row r="261" spans="1:7" x14ac:dyDescent="0.2">
      <c r="A261" s="17"/>
      <c r="B261" s="11"/>
      <c r="C261" s="275" t="s">
        <v>946</v>
      </c>
      <c r="D261" s="276"/>
      <c r="E261" s="91"/>
      <c r="F261" s="94"/>
      <c r="G261" s="94"/>
    </row>
    <row r="262" spans="1:7" x14ac:dyDescent="0.2">
      <c r="A262" s="16" t="s">
        <v>1131</v>
      </c>
      <c r="B262" s="9"/>
      <c r="C262" s="287" t="s">
        <v>947</v>
      </c>
      <c r="D262" s="288"/>
      <c r="E262" s="27"/>
      <c r="F262" s="124"/>
      <c r="G262" s="124"/>
    </row>
    <row r="263" spans="1:7" x14ac:dyDescent="0.2">
      <c r="A263" s="17"/>
      <c r="B263" s="11" t="s">
        <v>953</v>
      </c>
      <c r="C263" s="275" t="s">
        <v>946</v>
      </c>
      <c r="D263" s="276"/>
      <c r="E263" s="91">
        <v>681</v>
      </c>
      <c r="F263" s="94"/>
      <c r="G263" s="94"/>
    </row>
    <row r="264" spans="1:7" x14ac:dyDescent="0.2">
      <c r="A264" s="16"/>
      <c r="B264" s="9"/>
      <c r="C264" s="287" t="s">
        <v>948</v>
      </c>
      <c r="D264" s="288"/>
      <c r="E264" s="27"/>
      <c r="F264" s="124"/>
      <c r="G264" s="124"/>
    </row>
    <row r="265" spans="1:7" x14ac:dyDescent="0.2">
      <c r="A265" s="22" t="s">
        <v>1132</v>
      </c>
      <c r="B265" s="10" t="s">
        <v>953</v>
      </c>
      <c r="C265" s="295" t="s">
        <v>949</v>
      </c>
      <c r="D265" s="296"/>
      <c r="E265" s="92">
        <v>682</v>
      </c>
      <c r="F265" s="147"/>
      <c r="G265" s="147"/>
    </row>
    <row r="266" spans="1:7" x14ac:dyDescent="0.2">
      <c r="A266" s="17"/>
      <c r="B266" s="11"/>
      <c r="C266" s="275" t="s">
        <v>946</v>
      </c>
      <c r="D266" s="276"/>
      <c r="E266" s="91"/>
      <c r="F266" s="94"/>
      <c r="G266" s="94"/>
    </row>
    <row r="267" spans="1:7" x14ac:dyDescent="0.2">
      <c r="A267" s="16"/>
      <c r="B267" s="9"/>
      <c r="C267" s="287" t="s">
        <v>951</v>
      </c>
      <c r="D267" s="288"/>
      <c r="E267" s="27"/>
      <c r="F267" s="124"/>
      <c r="G267" s="124"/>
    </row>
    <row r="268" spans="1:7" x14ac:dyDescent="0.2">
      <c r="A268" s="22" t="s">
        <v>1133</v>
      </c>
      <c r="B268" s="10" t="s">
        <v>953</v>
      </c>
      <c r="C268" s="295" t="s">
        <v>950</v>
      </c>
      <c r="D268" s="296"/>
      <c r="E268" s="92">
        <v>683</v>
      </c>
      <c r="F268" s="147"/>
      <c r="G268" s="147"/>
    </row>
    <row r="269" spans="1:7" x14ac:dyDescent="0.2">
      <c r="A269" s="17"/>
      <c r="B269" s="11"/>
      <c r="C269" s="275" t="s">
        <v>946</v>
      </c>
      <c r="D269" s="276"/>
      <c r="E269" s="91"/>
      <c r="F269" s="94"/>
      <c r="G269" s="94"/>
    </row>
    <row r="270" spans="1:7" ht="18" customHeight="1" x14ac:dyDescent="0.2">
      <c r="A270" s="128"/>
      <c r="B270" s="13"/>
      <c r="C270" s="139" t="s">
        <v>955</v>
      </c>
      <c r="D270" s="15"/>
      <c r="E270" s="8"/>
      <c r="F270" s="93"/>
      <c r="G270" s="93"/>
    </row>
    <row r="271" spans="1:7" ht="18" customHeight="1" x14ac:dyDescent="0.2">
      <c r="A271" s="128"/>
      <c r="B271" s="13"/>
      <c r="C271" s="318" t="s">
        <v>956</v>
      </c>
      <c r="D271" s="318"/>
      <c r="E271" s="8"/>
      <c r="F271" s="93"/>
      <c r="G271" s="93"/>
    </row>
    <row r="272" spans="1:7" x14ac:dyDescent="0.2">
      <c r="A272" s="16" t="s">
        <v>1134</v>
      </c>
      <c r="B272" s="9"/>
      <c r="C272" s="287" t="s">
        <v>957</v>
      </c>
      <c r="D272" s="288"/>
      <c r="E272" s="27"/>
      <c r="F272" s="124"/>
      <c r="G272" s="124"/>
    </row>
    <row r="273" spans="1:7" x14ac:dyDescent="0.2">
      <c r="A273" s="17"/>
      <c r="B273" s="11" t="s">
        <v>969</v>
      </c>
      <c r="C273" s="275" t="s">
        <v>958</v>
      </c>
      <c r="D273" s="276"/>
      <c r="E273" s="91">
        <v>684</v>
      </c>
      <c r="F273" s="94"/>
      <c r="G273" s="94"/>
    </row>
    <row r="274" spans="1:7" ht="18" customHeight="1" x14ac:dyDescent="0.2">
      <c r="A274" s="14"/>
      <c r="B274" s="13"/>
      <c r="C274" s="318" t="s">
        <v>959</v>
      </c>
      <c r="D274" s="318"/>
      <c r="E274" s="8"/>
      <c r="F274" s="93"/>
      <c r="G274" s="93"/>
    </row>
    <row r="275" spans="1:7" x14ac:dyDescent="0.2">
      <c r="A275" s="16"/>
      <c r="B275" s="9"/>
      <c r="C275" s="287" t="s">
        <v>960</v>
      </c>
      <c r="D275" s="288"/>
      <c r="E275" s="27"/>
      <c r="F275" s="124"/>
      <c r="G275" s="124"/>
    </row>
    <row r="276" spans="1:7" x14ac:dyDescent="0.2">
      <c r="A276" s="22" t="s">
        <v>1135</v>
      </c>
      <c r="B276" s="10" t="s">
        <v>968</v>
      </c>
      <c r="C276" s="295" t="s">
        <v>961</v>
      </c>
      <c r="D276" s="296"/>
      <c r="E276" s="92">
        <v>685</v>
      </c>
      <c r="F276" s="147"/>
      <c r="G276" s="147"/>
    </row>
    <row r="277" spans="1:7" x14ac:dyDescent="0.2">
      <c r="A277" s="17"/>
      <c r="B277" s="11"/>
      <c r="C277" s="275" t="s">
        <v>1130</v>
      </c>
      <c r="D277" s="276"/>
      <c r="E277" s="91"/>
      <c r="F277" s="94"/>
      <c r="G277" s="94"/>
    </row>
    <row r="278" spans="1:7" x14ac:dyDescent="0.2">
      <c r="A278" s="16" t="s">
        <v>1136</v>
      </c>
      <c r="B278" s="9"/>
      <c r="C278" s="287" t="s">
        <v>962</v>
      </c>
      <c r="D278" s="288"/>
      <c r="E278" s="27"/>
      <c r="F278" s="124"/>
      <c r="G278" s="124"/>
    </row>
    <row r="279" spans="1:7" x14ac:dyDescent="0.2">
      <c r="A279" s="17"/>
      <c r="B279" s="11" t="s">
        <v>968</v>
      </c>
      <c r="C279" s="275" t="s">
        <v>1130</v>
      </c>
      <c r="D279" s="276"/>
      <c r="E279" s="91">
        <v>686</v>
      </c>
      <c r="F279" s="94"/>
      <c r="G279" s="94"/>
    </row>
    <row r="280" spans="1:7" x14ac:dyDescent="0.2">
      <c r="A280" s="16"/>
      <c r="B280" s="9"/>
      <c r="C280" s="287" t="s">
        <v>963</v>
      </c>
      <c r="D280" s="288"/>
      <c r="E280" s="27"/>
      <c r="F280" s="124"/>
      <c r="G280" s="124"/>
    </row>
    <row r="281" spans="1:7" x14ac:dyDescent="0.2">
      <c r="A281" s="22" t="s">
        <v>1137</v>
      </c>
      <c r="B281" s="10" t="s">
        <v>968</v>
      </c>
      <c r="C281" s="295" t="s">
        <v>964</v>
      </c>
      <c r="D281" s="296"/>
      <c r="E281" s="92">
        <v>687</v>
      </c>
      <c r="F281" s="147"/>
      <c r="G281" s="147"/>
    </row>
    <row r="282" spans="1:7" x14ac:dyDescent="0.2">
      <c r="A282" s="17"/>
      <c r="B282" s="11"/>
      <c r="C282" s="275" t="s">
        <v>1130</v>
      </c>
      <c r="D282" s="276"/>
      <c r="E282" s="91"/>
      <c r="F282" s="94"/>
      <c r="G282" s="94"/>
    </row>
    <row r="283" spans="1:7" ht="18" customHeight="1" x14ac:dyDescent="0.2">
      <c r="A283" s="14"/>
      <c r="B283" s="13"/>
      <c r="C283" s="318" t="s">
        <v>1139</v>
      </c>
      <c r="D283" s="318"/>
      <c r="E283" s="8"/>
      <c r="F283" s="93"/>
      <c r="G283" s="93"/>
    </row>
    <row r="284" spans="1:7" x14ac:dyDescent="0.2">
      <c r="A284" s="16"/>
      <c r="B284" s="9"/>
      <c r="C284" s="287" t="s">
        <v>965</v>
      </c>
      <c r="D284" s="288"/>
      <c r="E284" s="27"/>
      <c r="F284" s="124"/>
      <c r="G284" s="124"/>
    </row>
    <row r="285" spans="1:7" x14ac:dyDescent="0.2">
      <c r="A285" s="22" t="s">
        <v>1138</v>
      </c>
      <c r="B285" s="10"/>
      <c r="C285" s="295" t="s">
        <v>966</v>
      </c>
      <c r="D285" s="296"/>
      <c r="E285" s="92">
        <v>688</v>
      </c>
      <c r="F285" s="147">
        <f>ЗАКЛИСТ!D377</f>
        <v>0</v>
      </c>
      <c r="G285" s="147">
        <f>ЗАКЛИСТ!C377</f>
        <v>0</v>
      </c>
    </row>
    <row r="286" spans="1:7" x14ac:dyDescent="0.2">
      <c r="A286" s="17"/>
      <c r="B286" s="12"/>
      <c r="C286" s="275" t="s">
        <v>967</v>
      </c>
      <c r="D286" s="276"/>
      <c r="E286" s="11"/>
      <c r="F286" s="94"/>
      <c r="G286" s="94"/>
    </row>
    <row r="287" spans="1:7" x14ac:dyDescent="0.2">
      <c r="E287" s="19"/>
    </row>
    <row r="288" spans="1:7" x14ac:dyDescent="0.2">
      <c r="E288" s="19"/>
    </row>
    <row r="289" spans="1:7" x14ac:dyDescent="0.2">
      <c r="E289" s="19"/>
    </row>
    <row r="290" spans="1:7" x14ac:dyDescent="0.2">
      <c r="E290" s="19"/>
    </row>
    <row r="291" spans="1:7" x14ac:dyDescent="0.2">
      <c r="A291" s="18" t="str">
        <f>'БС принт'!A186</f>
        <v>Во  Скопје</v>
      </c>
      <c r="D291" s="26" t="s">
        <v>199</v>
      </c>
      <c r="F291" s="302" t="s">
        <v>204</v>
      </c>
      <c r="G291" s="302"/>
    </row>
    <row r="292" spans="1:7" x14ac:dyDescent="0.2">
      <c r="A292" s="18" t="str">
        <f>'БС принт'!A187</f>
        <v xml:space="preserve">На ден </v>
      </c>
      <c r="B292" s="107" t="str">
        <f>'БС принт'!B187</f>
        <v>28.02.2026</v>
      </c>
      <c r="D292" s="26" t="s">
        <v>200</v>
      </c>
    </row>
    <row r="293" spans="1:7" x14ac:dyDescent="0.2">
      <c r="E293" s="309" t="s">
        <v>462</v>
      </c>
      <c r="F293" s="309"/>
    </row>
    <row r="294" spans="1:7" x14ac:dyDescent="0.2">
      <c r="D294" s="155" t="str">
        <f>ПОДАТОЦИ!C9</f>
        <v>Милка Сајческа</v>
      </c>
      <c r="F294" s="308" t="str">
        <f>ПОДАТОЦИ!C10</f>
        <v>Др Билјана Теговска</v>
      </c>
      <c r="G294" s="308"/>
    </row>
    <row r="295" spans="1:7" x14ac:dyDescent="0.2">
      <c r="E295" s="19"/>
    </row>
    <row r="296" spans="1:7" x14ac:dyDescent="0.2">
      <c r="E296" s="19"/>
    </row>
    <row r="297" spans="1:7" x14ac:dyDescent="0.2">
      <c r="A297" t="s">
        <v>970</v>
      </c>
      <c r="D297" s="108"/>
      <c r="E297" s="19"/>
    </row>
    <row r="298" spans="1:7" ht="17.25" customHeight="1" x14ac:dyDescent="0.2">
      <c r="E298" s="19"/>
    </row>
    <row r="299" spans="1:7" x14ac:dyDescent="0.2">
      <c r="A299" s="82" t="s">
        <v>971</v>
      </c>
      <c r="B299" s="18"/>
      <c r="D299" s="108"/>
      <c r="E299" s="140"/>
      <c r="F299" s="108"/>
    </row>
    <row r="300" spans="1:7" x14ac:dyDescent="0.2">
      <c r="E300" s="19"/>
    </row>
    <row r="301" spans="1:7" x14ac:dyDescent="0.2">
      <c r="E301" s="19"/>
    </row>
    <row r="302" spans="1:7" x14ac:dyDescent="0.2">
      <c r="E302" s="19"/>
    </row>
    <row r="303" spans="1:7" x14ac:dyDescent="0.2">
      <c r="E303" s="19"/>
    </row>
    <row r="304" spans="1:7" x14ac:dyDescent="0.2">
      <c r="E304" s="19"/>
    </row>
    <row r="305" spans="1:5" x14ac:dyDescent="0.2">
      <c r="E305" s="19"/>
    </row>
    <row r="306" spans="1:5" x14ac:dyDescent="0.2">
      <c r="E306" s="19"/>
    </row>
    <row r="307" spans="1:5" x14ac:dyDescent="0.2">
      <c r="E307" s="19"/>
    </row>
    <row r="308" spans="1:5" x14ac:dyDescent="0.2">
      <c r="A308" s="141" t="s">
        <v>1140</v>
      </c>
      <c r="E308" s="19"/>
    </row>
    <row r="309" spans="1:5" x14ac:dyDescent="0.2">
      <c r="A309" s="141" t="s">
        <v>1141</v>
      </c>
      <c r="E309" s="19"/>
    </row>
    <row r="310" spans="1:5" x14ac:dyDescent="0.2">
      <c r="E310" s="19"/>
    </row>
    <row r="311" spans="1:5" x14ac:dyDescent="0.2">
      <c r="E311" s="19"/>
    </row>
    <row r="312" spans="1:5" x14ac:dyDescent="0.2">
      <c r="E312" s="19"/>
    </row>
    <row r="313" spans="1:5" x14ac:dyDescent="0.2">
      <c r="E313" s="19"/>
    </row>
    <row r="314" spans="1:5" x14ac:dyDescent="0.2">
      <c r="E314" s="19"/>
    </row>
    <row r="315" spans="1:5" x14ac:dyDescent="0.2">
      <c r="E315" s="19"/>
    </row>
    <row r="316" spans="1:5" x14ac:dyDescent="0.2">
      <c r="E316" s="19"/>
    </row>
    <row r="317" spans="1:5" x14ac:dyDescent="0.2">
      <c r="E317" s="19"/>
    </row>
    <row r="318" spans="1:5" x14ac:dyDescent="0.2">
      <c r="E318" s="19"/>
    </row>
    <row r="319" spans="1:5" x14ac:dyDescent="0.2">
      <c r="E319" s="19"/>
    </row>
    <row r="320" spans="1:5" x14ac:dyDescent="0.2">
      <c r="E320" s="19"/>
    </row>
    <row r="321" spans="5:5" x14ac:dyDescent="0.2">
      <c r="E321" s="19"/>
    </row>
    <row r="322" spans="5:5" x14ac:dyDescent="0.2">
      <c r="E322" s="19"/>
    </row>
    <row r="323" spans="5:5" x14ac:dyDescent="0.2">
      <c r="E323" s="19"/>
    </row>
    <row r="324" spans="5:5" x14ac:dyDescent="0.2">
      <c r="E324" s="19"/>
    </row>
    <row r="325" spans="5:5" x14ac:dyDescent="0.2">
      <c r="E325" s="19"/>
    </row>
    <row r="326" spans="5:5" x14ac:dyDescent="0.2">
      <c r="E326" s="19"/>
    </row>
    <row r="327" spans="5:5" x14ac:dyDescent="0.2">
      <c r="E327" s="19"/>
    </row>
    <row r="328" spans="5:5" x14ac:dyDescent="0.2">
      <c r="E328" s="19"/>
    </row>
    <row r="329" spans="5:5" x14ac:dyDescent="0.2">
      <c r="E329" s="19"/>
    </row>
    <row r="330" spans="5:5" x14ac:dyDescent="0.2">
      <c r="E330" s="19"/>
    </row>
    <row r="331" spans="5:5" x14ac:dyDescent="0.2">
      <c r="E331" s="19"/>
    </row>
    <row r="332" spans="5:5" x14ac:dyDescent="0.2">
      <c r="E332" s="19"/>
    </row>
    <row r="333" spans="5:5" x14ac:dyDescent="0.2">
      <c r="E333" s="19"/>
    </row>
    <row r="334" spans="5:5" x14ac:dyDescent="0.2">
      <c r="E334" s="19"/>
    </row>
    <row r="335" spans="5:5" x14ac:dyDescent="0.2">
      <c r="E335" s="19"/>
    </row>
    <row r="336" spans="5:5" x14ac:dyDescent="0.2">
      <c r="E336" s="19"/>
    </row>
    <row r="337" spans="5:5" x14ac:dyDescent="0.2">
      <c r="E337" s="19"/>
    </row>
    <row r="338" spans="5:5" x14ac:dyDescent="0.2">
      <c r="E338" s="19"/>
    </row>
    <row r="339" spans="5:5" x14ac:dyDescent="0.2">
      <c r="E339" s="19"/>
    </row>
    <row r="340" spans="5:5" x14ac:dyDescent="0.2">
      <c r="E340" s="19"/>
    </row>
    <row r="341" spans="5:5" x14ac:dyDescent="0.2">
      <c r="E341" s="19"/>
    </row>
    <row r="342" spans="5:5" x14ac:dyDescent="0.2">
      <c r="E342" s="19"/>
    </row>
    <row r="343" spans="5:5" x14ac:dyDescent="0.2">
      <c r="E343" s="19"/>
    </row>
    <row r="344" spans="5:5" x14ac:dyDescent="0.2">
      <c r="E344" s="19"/>
    </row>
    <row r="345" spans="5:5" x14ac:dyDescent="0.2">
      <c r="E345" s="19"/>
    </row>
    <row r="346" spans="5:5" x14ac:dyDescent="0.2">
      <c r="E346" s="19"/>
    </row>
    <row r="347" spans="5:5" x14ac:dyDescent="0.2">
      <c r="E347" s="19"/>
    </row>
    <row r="348" spans="5:5" x14ac:dyDescent="0.2">
      <c r="E348" s="19"/>
    </row>
    <row r="349" spans="5:5" x14ac:dyDescent="0.2">
      <c r="E349" s="19"/>
    </row>
    <row r="350" spans="5:5" x14ac:dyDescent="0.2">
      <c r="E350" s="19"/>
    </row>
    <row r="351" spans="5:5" x14ac:dyDescent="0.2">
      <c r="E351" s="19"/>
    </row>
    <row r="352" spans="5:5" x14ac:dyDescent="0.2">
      <c r="E352" s="19"/>
    </row>
    <row r="353" spans="5:5" x14ac:dyDescent="0.2">
      <c r="E353" s="19"/>
    </row>
    <row r="354" spans="5:5" x14ac:dyDescent="0.2">
      <c r="E354" s="19"/>
    </row>
    <row r="355" spans="5:5" x14ac:dyDescent="0.2">
      <c r="E355" s="19"/>
    </row>
    <row r="356" spans="5:5" x14ac:dyDescent="0.2">
      <c r="E356" s="19"/>
    </row>
    <row r="357" spans="5:5" x14ac:dyDescent="0.2">
      <c r="E357" s="19"/>
    </row>
    <row r="358" spans="5:5" x14ac:dyDescent="0.2">
      <c r="E358" s="19"/>
    </row>
    <row r="359" spans="5:5" x14ac:dyDescent="0.2">
      <c r="E359" s="19"/>
    </row>
    <row r="360" spans="5:5" x14ac:dyDescent="0.2">
      <c r="E360" s="19"/>
    </row>
    <row r="361" spans="5:5" x14ac:dyDescent="0.2">
      <c r="E361" s="19"/>
    </row>
    <row r="362" spans="5:5" x14ac:dyDescent="0.2">
      <c r="E362" s="19"/>
    </row>
    <row r="363" spans="5:5" x14ac:dyDescent="0.2">
      <c r="E363" s="19"/>
    </row>
    <row r="364" spans="5:5" x14ac:dyDescent="0.2">
      <c r="E364" s="19"/>
    </row>
    <row r="365" spans="5:5" x14ac:dyDescent="0.2">
      <c r="E365" s="19"/>
    </row>
    <row r="366" spans="5:5" x14ac:dyDescent="0.2">
      <c r="E366" s="19"/>
    </row>
    <row r="367" spans="5:5" x14ac:dyDescent="0.2">
      <c r="E367" s="19"/>
    </row>
    <row r="368" spans="5:5" x14ac:dyDescent="0.2">
      <c r="E368" s="19"/>
    </row>
    <row r="369" spans="5:5" x14ac:dyDescent="0.2">
      <c r="E369" s="19"/>
    </row>
    <row r="370" spans="5:5" x14ac:dyDescent="0.2">
      <c r="E370" s="19"/>
    </row>
    <row r="371" spans="5:5" x14ac:dyDescent="0.2">
      <c r="E371" s="19"/>
    </row>
  </sheetData>
  <sheetProtection algorithmName="SHA-512" hashValue="mZsiVNEjMeH7TZ7N1sHycpAyEczgnnoiVhN984xvbAW6yWplbBHhTjC83lYHlD9bzMPsjErb0Dh0gLwS6b3KFQ==" saltValue="gz1hezILozGqwTeJJrokJA==" spinCount="100000" sheet="1" objects="1" scenarios="1"/>
  <mergeCells count="329">
    <mergeCell ref="B50:G50"/>
    <mergeCell ref="B51:G51"/>
    <mergeCell ref="C41:D41"/>
    <mergeCell ref="C39:D39"/>
    <mergeCell ref="E45:E46"/>
    <mergeCell ref="C45:D45"/>
    <mergeCell ref="C46:D46"/>
    <mergeCell ref="C47:D47"/>
    <mergeCell ref="E47:E48"/>
    <mergeCell ref="C40:D40"/>
    <mergeCell ref="C48:D48"/>
    <mergeCell ref="B52:G52"/>
    <mergeCell ref="C75:D75"/>
    <mergeCell ref="C76:D76"/>
    <mergeCell ref="C77:D77"/>
    <mergeCell ref="C74:D74"/>
    <mergeCell ref="C54:D54"/>
    <mergeCell ref="C57:D57"/>
    <mergeCell ref="C58:D58"/>
    <mergeCell ref="C60:D60"/>
    <mergeCell ref="C65:D65"/>
    <mergeCell ref="C61:D61"/>
    <mergeCell ref="C63:D63"/>
    <mergeCell ref="G74:G75"/>
    <mergeCell ref="G76:G77"/>
    <mergeCell ref="F76:F77"/>
    <mergeCell ref="F53:G53"/>
    <mergeCell ref="C53:D53"/>
    <mergeCell ref="E53:E54"/>
    <mergeCell ref="C59:D59"/>
    <mergeCell ref="C73:D73"/>
    <mergeCell ref="C66:D66"/>
    <mergeCell ref="C67:D67"/>
    <mergeCell ref="C68:D68"/>
    <mergeCell ref="C69:D69"/>
    <mergeCell ref="E293:F293"/>
    <mergeCell ref="C285:D285"/>
    <mergeCell ref="C286:D286"/>
    <mergeCell ref="C190:D190"/>
    <mergeCell ref="C192:D192"/>
    <mergeCell ref="C193:D193"/>
    <mergeCell ref="C210:D210"/>
    <mergeCell ref="C204:D204"/>
    <mergeCell ref="C207:D207"/>
    <mergeCell ref="C202:D202"/>
    <mergeCell ref="F291:G291"/>
    <mergeCell ref="C284:D284"/>
    <mergeCell ref="C194:D194"/>
    <mergeCell ref="C214:D214"/>
    <mergeCell ref="C208:D208"/>
    <mergeCell ref="C199:D199"/>
    <mergeCell ref="C260:D260"/>
    <mergeCell ref="C261:D261"/>
    <mergeCell ref="C254:D254"/>
    <mergeCell ref="C256:D256"/>
    <mergeCell ref="C200:D200"/>
    <mergeCell ref="C283:D283"/>
    <mergeCell ref="C279:D279"/>
    <mergeCell ref="C280:D280"/>
    <mergeCell ref="D11:G11"/>
    <mergeCell ref="D12:G12"/>
    <mergeCell ref="D14:G14"/>
    <mergeCell ref="A15:G15"/>
    <mergeCell ref="D13:G13"/>
    <mergeCell ref="E27:E28"/>
    <mergeCell ref="C21:D21"/>
    <mergeCell ref="A16:G16"/>
    <mergeCell ref="C20:D20"/>
    <mergeCell ref="C26:D26"/>
    <mergeCell ref="E25:E26"/>
    <mergeCell ref="C22:D22"/>
    <mergeCell ref="C23:D23"/>
    <mergeCell ref="A17:G17"/>
    <mergeCell ref="A18:G18"/>
    <mergeCell ref="C25:D25"/>
    <mergeCell ref="C27:D27"/>
    <mergeCell ref="F20:G20"/>
    <mergeCell ref="C31:D31"/>
    <mergeCell ref="C29:D29"/>
    <mergeCell ref="E20:E21"/>
    <mergeCell ref="C24:D24"/>
    <mergeCell ref="C38:D38"/>
    <mergeCell ref="C37:D37"/>
    <mergeCell ref="E32:E33"/>
    <mergeCell ref="C33:D33"/>
    <mergeCell ref="C32:D32"/>
    <mergeCell ref="C34:D34"/>
    <mergeCell ref="C35:D35"/>
    <mergeCell ref="C36:D36"/>
    <mergeCell ref="E34:E35"/>
    <mergeCell ref="C64:D64"/>
    <mergeCell ref="C79:D79"/>
    <mergeCell ref="C80:D80"/>
    <mergeCell ref="C83:D83"/>
    <mergeCell ref="C71:D71"/>
    <mergeCell ref="C72:D72"/>
    <mergeCell ref="C70:D70"/>
    <mergeCell ref="C78:D78"/>
    <mergeCell ref="C107:D107"/>
    <mergeCell ref="C91:D91"/>
    <mergeCell ref="C106:D106"/>
    <mergeCell ref="C108:D108"/>
    <mergeCell ref="C109:D109"/>
    <mergeCell ref="C161:D161"/>
    <mergeCell ref="C162:D162"/>
    <mergeCell ref="C163:D163"/>
    <mergeCell ref="C160:D160"/>
    <mergeCell ref="C175:D175"/>
    <mergeCell ref="C122:D122"/>
    <mergeCell ref="C124:D124"/>
    <mergeCell ref="C132:D132"/>
    <mergeCell ref="C164:D164"/>
    <mergeCell ref="C111:D111"/>
    <mergeCell ref="C131:D131"/>
    <mergeCell ref="C110:D110"/>
    <mergeCell ref="B155:G155"/>
    <mergeCell ref="E141:E142"/>
    <mergeCell ref="E143:E144"/>
    <mergeCell ref="G149:G150"/>
    <mergeCell ref="B110:B111"/>
    <mergeCell ref="B115:B118"/>
    <mergeCell ref="B112:B114"/>
    <mergeCell ref="C112:D112"/>
    <mergeCell ref="C115:D115"/>
    <mergeCell ref="B119:B121"/>
    <mergeCell ref="C187:D187"/>
    <mergeCell ref="C130:D130"/>
    <mergeCell ref="C129:D129"/>
    <mergeCell ref="C116:D116"/>
    <mergeCell ref="C176:D176"/>
    <mergeCell ref="C123:D123"/>
    <mergeCell ref="C188:D188"/>
    <mergeCell ref="C189:D189"/>
    <mergeCell ref="C181:D181"/>
    <mergeCell ref="C182:D182"/>
    <mergeCell ref="C183:D183"/>
    <mergeCell ref="C186:D186"/>
    <mergeCell ref="C127:D127"/>
    <mergeCell ref="C125:D125"/>
    <mergeCell ref="C126:D126"/>
    <mergeCell ref="C135:D135"/>
    <mergeCell ref="C140:D140"/>
    <mergeCell ref="C133:D133"/>
    <mergeCell ref="C118:D118"/>
    <mergeCell ref="C117:D117"/>
    <mergeCell ref="C119:D119"/>
    <mergeCell ref="C168:D168"/>
    <mergeCell ref="C120:D120"/>
    <mergeCell ref="C121:D121"/>
    <mergeCell ref="E204:E205"/>
    <mergeCell ref="C55:D55"/>
    <mergeCell ref="C276:D276"/>
    <mergeCell ref="C257:D257"/>
    <mergeCell ref="C258:D258"/>
    <mergeCell ref="C259:D259"/>
    <mergeCell ref="C263:D263"/>
    <mergeCell ref="C56:D56"/>
    <mergeCell ref="C62:D62"/>
    <mergeCell ref="C145:D145"/>
    <mergeCell ref="C146:D146"/>
    <mergeCell ref="C147:D147"/>
    <mergeCell ref="C159:D159"/>
    <mergeCell ref="C148:D148"/>
    <mergeCell ref="C178:D178"/>
    <mergeCell ref="C167:D167"/>
    <mergeCell ref="C165:D165"/>
    <mergeCell ref="C166:D166"/>
    <mergeCell ref="C180:D180"/>
    <mergeCell ref="C229:D229"/>
    <mergeCell ref="C184:D184"/>
    <mergeCell ref="C185:D185"/>
    <mergeCell ref="C191:D191"/>
    <mergeCell ref="C221:D221"/>
    <mergeCell ref="C222:D222"/>
    <mergeCell ref="C226:D226"/>
    <mergeCell ref="C227:D227"/>
    <mergeCell ref="C228:D228"/>
    <mergeCell ref="C209:D209"/>
    <mergeCell ref="C195:D195"/>
    <mergeCell ref="C196:D196"/>
    <mergeCell ref="C197:D197"/>
    <mergeCell ref="C198:D198"/>
    <mergeCell ref="C211:D211"/>
    <mergeCell ref="C212:D212"/>
    <mergeCell ref="C213:D213"/>
    <mergeCell ref="C206:D206"/>
    <mergeCell ref="C220:D220"/>
    <mergeCell ref="C217:D217"/>
    <mergeCell ref="C219:D219"/>
    <mergeCell ref="C218:D218"/>
    <mergeCell ref="C201:D201"/>
    <mergeCell ref="C215:D215"/>
    <mergeCell ref="C216:D216"/>
    <mergeCell ref="E74:E75"/>
    <mergeCell ref="E76:E77"/>
    <mergeCell ref="F74:F75"/>
    <mergeCell ref="E106:E107"/>
    <mergeCell ref="E110:E111"/>
    <mergeCell ref="G130:G132"/>
    <mergeCell ref="F94:F95"/>
    <mergeCell ref="G94:G95"/>
    <mergeCell ref="F96:F98"/>
    <mergeCell ref="G96:G98"/>
    <mergeCell ref="F106:G106"/>
    <mergeCell ref="G112:G114"/>
    <mergeCell ref="F122:F123"/>
    <mergeCell ref="G122:G123"/>
    <mergeCell ref="G110:G111"/>
    <mergeCell ref="F110:F111"/>
    <mergeCell ref="F130:F132"/>
    <mergeCell ref="F112:F114"/>
    <mergeCell ref="B83:B84"/>
    <mergeCell ref="B85:B87"/>
    <mergeCell ref="B88:B90"/>
    <mergeCell ref="B91:B93"/>
    <mergeCell ref="B94:B95"/>
    <mergeCell ref="C94:D94"/>
    <mergeCell ref="C95:D95"/>
    <mergeCell ref="G81:G82"/>
    <mergeCell ref="E83:E84"/>
    <mergeCell ref="F83:F84"/>
    <mergeCell ref="G83:G84"/>
    <mergeCell ref="F85:F87"/>
    <mergeCell ref="C92:D92"/>
    <mergeCell ref="C88:D88"/>
    <mergeCell ref="C84:D84"/>
    <mergeCell ref="C86:D86"/>
    <mergeCell ref="E94:E95"/>
    <mergeCell ref="E81:E82"/>
    <mergeCell ref="F81:F82"/>
    <mergeCell ref="G85:G87"/>
    <mergeCell ref="C93:D93"/>
    <mergeCell ref="C85:D85"/>
    <mergeCell ref="C89:D89"/>
    <mergeCell ref="C90:D90"/>
    <mergeCell ref="B96:B98"/>
    <mergeCell ref="C96:D96"/>
    <mergeCell ref="C97:D97"/>
    <mergeCell ref="B102:B104"/>
    <mergeCell ref="C102:D102"/>
    <mergeCell ref="C103:D103"/>
    <mergeCell ref="C104:D104"/>
    <mergeCell ref="B99:B101"/>
    <mergeCell ref="C99:D99"/>
    <mergeCell ref="C100:D100"/>
    <mergeCell ref="C101:D101"/>
    <mergeCell ref="E136:E137"/>
    <mergeCell ref="E138:E139"/>
    <mergeCell ref="C113:D113"/>
    <mergeCell ref="C128:D128"/>
    <mergeCell ref="A136:A137"/>
    <mergeCell ref="C137:D137"/>
    <mergeCell ref="C139:D139"/>
    <mergeCell ref="C138:D138"/>
    <mergeCell ref="C134:D134"/>
    <mergeCell ref="A138:A139"/>
    <mergeCell ref="A143:A144"/>
    <mergeCell ref="C143:D143"/>
    <mergeCell ref="C144:D144"/>
    <mergeCell ref="A141:A142"/>
    <mergeCell ref="C142:D142"/>
    <mergeCell ref="C141:D141"/>
    <mergeCell ref="F149:F150"/>
    <mergeCell ref="C149:D149"/>
    <mergeCell ref="C150:D150"/>
    <mergeCell ref="C157:D157"/>
    <mergeCell ref="C151:D151"/>
    <mergeCell ref="C158:D158"/>
    <mergeCell ref="B156:G156"/>
    <mergeCell ref="E157:E158"/>
    <mergeCell ref="F157:G157"/>
    <mergeCell ref="C153:D153"/>
    <mergeCell ref="C154:D154"/>
    <mergeCell ref="E149:E150"/>
    <mergeCell ref="C152:D152"/>
    <mergeCell ref="F204:G204"/>
    <mergeCell ref="E167:E168"/>
    <mergeCell ref="C205:D205"/>
    <mergeCell ref="C169:D169"/>
    <mergeCell ref="C170:D170"/>
    <mergeCell ref="C171:D171"/>
    <mergeCell ref="C179:D179"/>
    <mergeCell ref="C177:D177"/>
    <mergeCell ref="F294:G294"/>
    <mergeCell ref="E254:E255"/>
    <mergeCell ref="F254:G254"/>
    <mergeCell ref="C255:D255"/>
    <mergeCell ref="C247:D247"/>
    <mergeCell ref="C244:D244"/>
    <mergeCell ref="C245:D245"/>
    <mergeCell ref="C246:D246"/>
    <mergeCell ref="C237:D237"/>
    <mergeCell ref="C238:D238"/>
    <mergeCell ref="C243:D243"/>
    <mergeCell ref="C242:D242"/>
    <mergeCell ref="C250:D250"/>
    <mergeCell ref="C251:D251"/>
    <mergeCell ref="C252:D252"/>
    <mergeCell ref="C275:D275"/>
    <mergeCell ref="C282:D282"/>
    <mergeCell ref="C240:D240"/>
    <mergeCell ref="C262:D262"/>
    <mergeCell ref="C248:D248"/>
    <mergeCell ref="C249:D249"/>
    <mergeCell ref="C278:D278"/>
    <mergeCell ref="C272:D272"/>
    <mergeCell ref="C265:D265"/>
    <mergeCell ref="C266:D266"/>
    <mergeCell ref="C269:D269"/>
    <mergeCell ref="C267:D267"/>
    <mergeCell ref="C268:D268"/>
    <mergeCell ref="C271:D271"/>
    <mergeCell ref="C273:D273"/>
    <mergeCell ref="C274:D274"/>
    <mergeCell ref="C241:D241"/>
    <mergeCell ref="C277:D277"/>
    <mergeCell ref="C264:D264"/>
    <mergeCell ref="C232:D232"/>
    <mergeCell ref="C235:D235"/>
    <mergeCell ref="C223:D223"/>
    <mergeCell ref="C224:D224"/>
    <mergeCell ref="C230:D230"/>
    <mergeCell ref="C231:D231"/>
    <mergeCell ref="C225:D225"/>
    <mergeCell ref="C236:D236"/>
    <mergeCell ref="C281:D281"/>
    <mergeCell ref="C233:D233"/>
    <mergeCell ref="C234:D234"/>
    <mergeCell ref="C239:D239"/>
  </mergeCells>
  <phoneticPr fontId="3" type="noConversion"/>
  <pageMargins left="0.47244094488188981" right="0.47244094488188981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B10:H95"/>
  <sheetViews>
    <sheetView topLeftCell="A16" workbookViewId="0">
      <selection activeCell="J17" sqref="J17"/>
    </sheetView>
  </sheetViews>
  <sheetFormatPr defaultRowHeight="12.75" x14ac:dyDescent="0.2"/>
  <cols>
    <col min="1" max="1" width="3" customWidth="1"/>
    <col min="2" max="2" width="7.5703125" customWidth="1"/>
    <col min="3" max="3" width="14.85546875" customWidth="1"/>
    <col min="4" max="4" width="29.140625" customWidth="1"/>
    <col min="5" max="5" width="16" customWidth="1"/>
    <col min="6" max="6" width="20.140625" customWidth="1"/>
    <col min="7" max="7" width="2.5703125" customWidth="1"/>
  </cols>
  <sheetData>
    <row r="10" spans="2:8" ht="16.5" customHeight="1" x14ac:dyDescent="0.2"/>
    <row r="11" spans="2:8" ht="15" customHeight="1" x14ac:dyDescent="0.2">
      <c r="B11" s="53" t="s">
        <v>39</v>
      </c>
      <c r="D11" s="114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114"/>
      <c r="F11" s="114"/>
      <c r="G11" s="109"/>
      <c r="H11" s="109"/>
    </row>
    <row r="12" spans="2:8" ht="15" customHeight="1" x14ac:dyDescent="0.2">
      <c r="B12" t="s">
        <v>1151</v>
      </c>
      <c r="D12" s="115" t="str">
        <f>'БС принт'!D13</f>
        <v>нас.Св Стефан бб 046 277 700</v>
      </c>
      <c r="E12" s="115"/>
      <c r="F12" s="115"/>
      <c r="G12" s="110"/>
      <c r="H12" s="110"/>
    </row>
    <row r="13" spans="2:8" ht="15" customHeight="1" x14ac:dyDescent="0.2">
      <c r="B13" t="s">
        <v>1150</v>
      </c>
      <c r="D13" s="160" t="str">
        <f>ПОДАТОЦИ!C5</f>
        <v>msajcheska@yahoo.com</v>
      </c>
      <c r="E13" s="115"/>
      <c r="F13" s="115"/>
      <c r="G13" s="110"/>
      <c r="H13" s="110"/>
    </row>
    <row r="14" spans="2:8" ht="15" customHeight="1" x14ac:dyDescent="0.2">
      <c r="B14" t="s">
        <v>227</v>
      </c>
      <c r="D14" s="115" t="str">
        <f>'БС принт'!D14</f>
        <v>4020980117702</v>
      </c>
      <c r="E14" s="115"/>
      <c r="F14" s="115"/>
      <c r="G14" s="110"/>
      <c r="H14" s="110"/>
    </row>
    <row r="15" spans="2:8" ht="26.25" customHeight="1" x14ac:dyDescent="0.2"/>
    <row r="16" spans="2:8" ht="20.25" customHeight="1" x14ac:dyDescent="0.25">
      <c r="B16" s="300" t="s">
        <v>973</v>
      </c>
      <c r="C16" s="300"/>
      <c r="D16" s="300"/>
      <c r="E16" s="300"/>
      <c r="F16" s="300"/>
    </row>
    <row r="17" spans="2:6" ht="20.25" customHeight="1" x14ac:dyDescent="0.25">
      <c r="B17" s="300" t="s">
        <v>1152</v>
      </c>
      <c r="C17" s="300"/>
      <c r="D17" s="300"/>
      <c r="E17" s="300"/>
      <c r="F17" s="300"/>
    </row>
    <row r="18" spans="2:6" ht="20.25" customHeight="1" x14ac:dyDescent="0.25">
      <c r="B18" s="300" t="str">
        <f xml:space="preserve"> "за период од " &amp; ПОДАТОЦИ!C16 &amp; " година"</f>
        <v>за период од 01.01.2025 - 31.12.2025 година</v>
      </c>
      <c r="C18" s="300"/>
      <c r="D18" s="300"/>
      <c r="E18" s="300"/>
      <c r="F18" s="300"/>
    </row>
    <row r="19" spans="2:6" ht="6.75" customHeight="1" x14ac:dyDescent="0.2"/>
    <row r="20" spans="2:6" ht="22.5" customHeight="1" x14ac:dyDescent="0.2">
      <c r="B20" s="362" t="s">
        <v>977</v>
      </c>
      <c r="C20" s="363"/>
      <c r="D20" s="363"/>
      <c r="E20" s="364"/>
      <c r="F20" s="6"/>
    </row>
    <row r="21" spans="2:6" ht="22.5" customHeight="1" x14ac:dyDescent="0.2">
      <c r="B21" s="356" t="s">
        <v>978</v>
      </c>
      <c r="C21" s="365"/>
      <c r="D21" s="365"/>
      <c r="E21" s="357"/>
      <c r="F21" s="1"/>
    </row>
    <row r="22" spans="2:6" x14ac:dyDescent="0.2">
      <c r="B22" s="112" t="s">
        <v>10</v>
      </c>
      <c r="C22" s="1"/>
      <c r="D22" s="360"/>
      <c r="E22" s="361"/>
      <c r="F22" s="112" t="s">
        <v>975</v>
      </c>
    </row>
    <row r="23" spans="2:6" x14ac:dyDescent="0.2">
      <c r="B23" s="112" t="s">
        <v>225</v>
      </c>
      <c r="C23" s="112" t="s">
        <v>1144</v>
      </c>
      <c r="D23" s="354" t="s">
        <v>974</v>
      </c>
      <c r="E23" s="355"/>
      <c r="F23" s="112" t="s">
        <v>976</v>
      </c>
    </row>
    <row r="24" spans="2:6" x14ac:dyDescent="0.2">
      <c r="B24" s="12"/>
      <c r="C24" s="12"/>
      <c r="D24" s="356"/>
      <c r="E24" s="357"/>
      <c r="F24" s="113" t="s">
        <v>38</v>
      </c>
    </row>
    <row r="25" spans="2:6" ht="16.5" customHeight="1" x14ac:dyDescent="0.2">
      <c r="B25" s="111"/>
      <c r="C25" s="358" t="str">
        <f>ПОДАТОЦИ!C11</f>
        <v>86.100</v>
      </c>
      <c r="D25" s="287" t="str">
        <f>ПОДАТОЦИ!C12</f>
        <v>Дејност на болниците</v>
      </c>
      <c r="E25" s="288"/>
      <c r="F25" s="272">
        <f>'БПР принт'!G202</f>
        <v>884197</v>
      </c>
    </row>
    <row r="26" spans="2:6" ht="16.5" customHeight="1" x14ac:dyDescent="0.2">
      <c r="B26" s="113" t="s">
        <v>979</v>
      </c>
      <c r="C26" s="359"/>
      <c r="D26" s="275"/>
      <c r="E26" s="276"/>
      <c r="F26" s="274"/>
    </row>
    <row r="27" spans="2:6" ht="16.5" customHeight="1" x14ac:dyDescent="0.2">
      <c r="B27" s="111"/>
      <c r="C27" s="111"/>
      <c r="D27" s="287"/>
      <c r="E27" s="288"/>
      <c r="F27" s="272"/>
    </row>
    <row r="28" spans="2:6" ht="16.5" customHeight="1" x14ac:dyDescent="0.2">
      <c r="B28" s="113" t="s">
        <v>980</v>
      </c>
      <c r="C28" s="113"/>
      <c r="D28" s="275"/>
      <c r="E28" s="276"/>
      <c r="F28" s="274"/>
    </row>
    <row r="29" spans="2:6" ht="16.5" customHeight="1" x14ac:dyDescent="0.2">
      <c r="B29" s="111"/>
      <c r="C29" s="111"/>
      <c r="D29" s="287"/>
      <c r="E29" s="288"/>
      <c r="F29" s="272"/>
    </row>
    <row r="30" spans="2:6" ht="16.5" customHeight="1" x14ac:dyDescent="0.2">
      <c r="B30" s="113" t="s">
        <v>981</v>
      </c>
      <c r="C30" s="113"/>
      <c r="D30" s="275"/>
      <c r="E30" s="276"/>
      <c r="F30" s="274"/>
    </row>
    <row r="31" spans="2:6" ht="16.5" customHeight="1" x14ac:dyDescent="0.2">
      <c r="B31" s="111"/>
      <c r="C31" s="111"/>
      <c r="D31" s="287"/>
      <c r="E31" s="288"/>
      <c r="F31" s="272"/>
    </row>
    <row r="32" spans="2:6" ht="16.5" customHeight="1" x14ac:dyDescent="0.2">
      <c r="B32" s="113" t="s">
        <v>982</v>
      </c>
      <c r="C32" s="113"/>
      <c r="D32" s="275"/>
      <c r="E32" s="276"/>
      <c r="F32" s="274"/>
    </row>
    <row r="33" spans="2:6" ht="16.5" customHeight="1" x14ac:dyDescent="0.2">
      <c r="B33" s="111"/>
      <c r="C33" s="111"/>
      <c r="D33" s="287"/>
      <c r="E33" s="288"/>
      <c r="F33" s="272"/>
    </row>
    <row r="34" spans="2:6" ht="16.5" customHeight="1" x14ac:dyDescent="0.2">
      <c r="B34" s="113" t="s">
        <v>983</v>
      </c>
      <c r="C34" s="113"/>
      <c r="D34" s="275"/>
      <c r="E34" s="276"/>
      <c r="F34" s="274"/>
    </row>
    <row r="35" spans="2:6" ht="16.5" customHeight="1" x14ac:dyDescent="0.2">
      <c r="B35" s="111"/>
      <c r="C35" s="111"/>
      <c r="D35" s="287"/>
      <c r="E35" s="288"/>
      <c r="F35" s="272"/>
    </row>
    <row r="36" spans="2:6" ht="16.5" customHeight="1" x14ac:dyDescent="0.2">
      <c r="B36" s="113" t="s">
        <v>984</v>
      </c>
      <c r="C36" s="113"/>
      <c r="D36" s="275"/>
      <c r="E36" s="276"/>
      <c r="F36" s="274"/>
    </row>
    <row r="37" spans="2:6" ht="16.5" customHeight="1" x14ac:dyDescent="0.2">
      <c r="B37" s="111"/>
      <c r="C37" s="111"/>
      <c r="D37" s="287"/>
      <c r="E37" s="288"/>
      <c r="F37" s="272"/>
    </row>
    <row r="38" spans="2:6" ht="16.5" customHeight="1" x14ac:dyDescent="0.2">
      <c r="B38" s="113" t="s">
        <v>985</v>
      </c>
      <c r="C38" s="113"/>
      <c r="D38" s="275"/>
      <c r="E38" s="276"/>
      <c r="F38" s="274"/>
    </row>
    <row r="39" spans="2:6" ht="16.5" customHeight="1" x14ac:dyDescent="0.2">
      <c r="B39" s="111"/>
      <c r="C39" s="111"/>
      <c r="D39" s="287"/>
      <c r="E39" s="288"/>
      <c r="F39" s="272"/>
    </row>
    <row r="40" spans="2:6" ht="16.5" customHeight="1" x14ac:dyDescent="0.2">
      <c r="B40" s="113" t="s">
        <v>1145</v>
      </c>
      <c r="C40" s="113"/>
      <c r="D40" s="275"/>
      <c r="E40" s="276"/>
      <c r="F40" s="274"/>
    </row>
    <row r="41" spans="2:6" ht="16.5" customHeight="1" x14ac:dyDescent="0.2">
      <c r="B41" s="111"/>
      <c r="C41" s="111"/>
      <c r="D41" s="287"/>
      <c r="E41" s="288"/>
      <c r="F41" s="272"/>
    </row>
    <row r="42" spans="2:6" ht="16.5" customHeight="1" x14ac:dyDescent="0.2">
      <c r="B42" s="113" t="s">
        <v>1146</v>
      </c>
      <c r="C42" s="113"/>
      <c r="D42" s="275"/>
      <c r="E42" s="276"/>
      <c r="F42" s="274"/>
    </row>
    <row r="43" spans="2:6" ht="16.5" customHeight="1" x14ac:dyDescent="0.2">
      <c r="B43" s="111"/>
      <c r="C43" s="111"/>
      <c r="D43" s="287"/>
      <c r="E43" s="288"/>
      <c r="F43" s="272"/>
    </row>
    <row r="44" spans="2:6" ht="16.5" customHeight="1" x14ac:dyDescent="0.2">
      <c r="B44" s="113" t="s">
        <v>1147</v>
      </c>
      <c r="C44" s="113"/>
      <c r="D44" s="275"/>
      <c r="E44" s="276"/>
      <c r="F44" s="274"/>
    </row>
    <row r="45" spans="2:6" ht="16.5" customHeight="1" x14ac:dyDescent="0.2">
      <c r="B45" s="111"/>
      <c r="C45" s="111"/>
      <c r="D45" s="287"/>
      <c r="E45" s="288"/>
      <c r="F45" s="272"/>
    </row>
    <row r="46" spans="2:6" ht="16.5" customHeight="1" x14ac:dyDescent="0.2">
      <c r="B46" s="113" t="s">
        <v>1148</v>
      </c>
      <c r="C46" s="113"/>
      <c r="D46" s="275"/>
      <c r="E46" s="276"/>
      <c r="F46" s="274"/>
    </row>
    <row r="47" spans="2:6" ht="16.5" customHeight="1" x14ac:dyDescent="0.2">
      <c r="B47" s="111"/>
      <c r="C47" s="111"/>
      <c r="D47" s="287"/>
      <c r="E47" s="288"/>
      <c r="F47" s="272"/>
    </row>
    <row r="48" spans="2:6" ht="16.5" customHeight="1" x14ac:dyDescent="0.2">
      <c r="B48" s="113" t="s">
        <v>1149</v>
      </c>
      <c r="C48" s="113"/>
      <c r="D48" s="275"/>
      <c r="E48" s="276"/>
      <c r="F48" s="274"/>
    </row>
    <row r="49" spans="2:6" ht="15" customHeight="1" x14ac:dyDescent="0.2">
      <c r="B49" s="26"/>
      <c r="C49" s="26"/>
      <c r="D49" s="136"/>
      <c r="E49" s="136"/>
      <c r="F49" s="142"/>
    </row>
    <row r="50" spans="2:6" ht="15" customHeight="1" x14ac:dyDescent="0.2">
      <c r="B50" s="26"/>
      <c r="C50" s="26"/>
      <c r="D50" s="136"/>
      <c r="E50" s="136"/>
      <c r="F50" s="142"/>
    </row>
    <row r="51" spans="2:6" ht="15" customHeight="1" x14ac:dyDescent="0.2">
      <c r="B51" s="26"/>
      <c r="C51" s="26"/>
      <c r="D51" s="136"/>
      <c r="E51" s="136"/>
      <c r="F51" s="142"/>
    </row>
    <row r="52" spans="2:6" ht="22.5" customHeight="1" x14ac:dyDescent="0.2">
      <c r="B52" s="362" t="s">
        <v>977</v>
      </c>
      <c r="C52" s="363"/>
      <c r="D52" s="363"/>
      <c r="E52" s="364"/>
      <c r="F52" s="6"/>
    </row>
    <row r="53" spans="2:6" ht="22.5" customHeight="1" x14ac:dyDescent="0.2">
      <c r="B53" s="356" t="s">
        <v>978</v>
      </c>
      <c r="C53" s="365"/>
      <c r="D53" s="365"/>
      <c r="E53" s="357"/>
      <c r="F53" s="1"/>
    </row>
    <row r="54" spans="2:6" x14ac:dyDescent="0.2">
      <c r="B54" s="112" t="s">
        <v>10</v>
      </c>
      <c r="C54" s="1"/>
      <c r="D54" s="354"/>
      <c r="E54" s="355"/>
      <c r="F54" s="112" t="s">
        <v>975</v>
      </c>
    </row>
    <row r="55" spans="2:6" x14ac:dyDescent="0.2">
      <c r="B55" s="112" t="s">
        <v>225</v>
      </c>
      <c r="C55" s="112" t="s">
        <v>1144</v>
      </c>
      <c r="D55" s="354" t="s">
        <v>974</v>
      </c>
      <c r="E55" s="355"/>
      <c r="F55" s="112" t="s">
        <v>976</v>
      </c>
    </row>
    <row r="56" spans="2:6" x14ac:dyDescent="0.2">
      <c r="B56" s="12"/>
      <c r="C56" s="12"/>
      <c r="D56" s="356"/>
      <c r="E56" s="357"/>
      <c r="F56" s="113" t="s">
        <v>38</v>
      </c>
    </row>
    <row r="57" spans="2:6" ht="16.5" customHeight="1" x14ac:dyDescent="0.2">
      <c r="B57" s="111"/>
      <c r="C57" s="358"/>
      <c r="D57" s="287"/>
      <c r="E57" s="288"/>
      <c r="F57" s="272"/>
    </row>
    <row r="58" spans="2:6" ht="16.5" customHeight="1" x14ac:dyDescent="0.2">
      <c r="B58" s="113" t="s">
        <v>1153</v>
      </c>
      <c r="C58" s="359"/>
      <c r="D58" s="275"/>
      <c r="E58" s="276"/>
      <c r="F58" s="274"/>
    </row>
    <row r="59" spans="2:6" ht="16.5" customHeight="1" x14ac:dyDescent="0.2">
      <c r="B59" s="111"/>
      <c r="C59" s="111"/>
      <c r="D59" s="287"/>
      <c r="E59" s="288"/>
      <c r="F59" s="272"/>
    </row>
    <row r="60" spans="2:6" ht="16.5" customHeight="1" x14ac:dyDescent="0.2">
      <c r="B60" s="113" t="s">
        <v>1154</v>
      </c>
      <c r="C60" s="113"/>
      <c r="D60" s="275"/>
      <c r="E60" s="276"/>
      <c r="F60" s="274"/>
    </row>
    <row r="61" spans="2:6" ht="16.5" customHeight="1" x14ac:dyDescent="0.2">
      <c r="B61" s="111"/>
      <c r="C61" s="111"/>
      <c r="D61" s="287"/>
      <c r="E61" s="288"/>
      <c r="F61" s="272"/>
    </row>
    <row r="62" spans="2:6" ht="16.5" customHeight="1" x14ac:dyDescent="0.2">
      <c r="B62" s="113" t="s">
        <v>1155</v>
      </c>
      <c r="C62" s="113"/>
      <c r="D62" s="275"/>
      <c r="E62" s="276"/>
      <c r="F62" s="274"/>
    </row>
    <row r="63" spans="2:6" ht="16.5" customHeight="1" x14ac:dyDescent="0.2">
      <c r="B63" s="111"/>
      <c r="C63" s="111"/>
      <c r="D63" s="287"/>
      <c r="E63" s="288"/>
      <c r="F63" s="272"/>
    </row>
    <row r="64" spans="2:6" ht="16.5" customHeight="1" x14ac:dyDescent="0.2">
      <c r="B64" s="113" t="s">
        <v>1156</v>
      </c>
      <c r="C64" s="113"/>
      <c r="D64" s="275"/>
      <c r="E64" s="276"/>
      <c r="F64" s="274"/>
    </row>
    <row r="65" spans="2:6" ht="16.5" customHeight="1" x14ac:dyDescent="0.2">
      <c r="B65" s="111"/>
      <c r="C65" s="111"/>
      <c r="D65" s="287"/>
      <c r="E65" s="288"/>
      <c r="F65" s="272"/>
    </row>
    <row r="66" spans="2:6" ht="16.5" customHeight="1" x14ac:dyDescent="0.2">
      <c r="B66" s="113" t="s">
        <v>1157</v>
      </c>
      <c r="C66" s="113"/>
      <c r="D66" s="275"/>
      <c r="E66" s="276"/>
      <c r="F66" s="274"/>
    </row>
    <row r="67" spans="2:6" ht="16.5" customHeight="1" x14ac:dyDescent="0.2">
      <c r="B67" s="111"/>
      <c r="C67" s="111"/>
      <c r="D67" s="287"/>
      <c r="E67" s="288"/>
      <c r="F67" s="272"/>
    </row>
    <row r="68" spans="2:6" ht="16.5" customHeight="1" x14ac:dyDescent="0.2">
      <c r="B68" s="113" t="s">
        <v>1158</v>
      </c>
      <c r="C68" s="113"/>
      <c r="D68" s="275"/>
      <c r="E68" s="276"/>
      <c r="F68" s="274"/>
    </row>
    <row r="69" spans="2:6" ht="16.5" customHeight="1" x14ac:dyDescent="0.2">
      <c r="B69" s="26"/>
      <c r="C69" s="26"/>
      <c r="D69" s="136"/>
      <c r="E69" s="136"/>
      <c r="F69" s="142"/>
    </row>
    <row r="70" spans="2:6" ht="12.75" customHeight="1" x14ac:dyDescent="0.2">
      <c r="B70" s="54" t="s">
        <v>1006</v>
      </c>
      <c r="C70" s="352" t="s">
        <v>1159</v>
      </c>
      <c r="D70" s="352"/>
      <c r="E70" s="352"/>
      <c r="F70" s="352"/>
    </row>
    <row r="71" spans="2:6" ht="12.75" customHeight="1" x14ac:dyDescent="0.2">
      <c r="B71" s="54"/>
      <c r="C71" s="352" t="s">
        <v>1160</v>
      </c>
      <c r="D71" s="352"/>
      <c r="E71" s="352"/>
      <c r="F71" s="352"/>
    </row>
    <row r="72" spans="2:6" ht="12.75" customHeight="1" x14ac:dyDescent="0.2">
      <c r="B72" s="54" t="s">
        <v>1084</v>
      </c>
      <c r="C72" s="136" t="s">
        <v>1161</v>
      </c>
      <c r="D72" s="136"/>
      <c r="E72" s="136"/>
      <c r="F72" s="142"/>
    </row>
    <row r="73" spans="2:6" ht="12.75" customHeight="1" x14ac:dyDescent="0.2">
      <c r="B73" s="54"/>
      <c r="C73" t="s">
        <v>1163</v>
      </c>
      <c r="D73" s="136"/>
      <c r="E73" s="136"/>
      <c r="F73" s="142"/>
    </row>
    <row r="74" spans="2:6" ht="12.75" customHeight="1" x14ac:dyDescent="0.2">
      <c r="B74" s="54" t="s">
        <v>1162</v>
      </c>
      <c r="C74" s="136" t="s">
        <v>1164</v>
      </c>
      <c r="D74" s="136"/>
      <c r="E74" s="136"/>
      <c r="F74" s="142"/>
    </row>
    <row r="75" spans="2:6" ht="16.5" customHeight="1" x14ac:dyDescent="0.2">
      <c r="B75" s="26"/>
      <c r="C75" s="136"/>
      <c r="D75" s="136"/>
      <c r="E75" s="136"/>
      <c r="F75" s="142"/>
    </row>
    <row r="76" spans="2:6" ht="16.5" customHeight="1" x14ac:dyDescent="0.2">
      <c r="B76" s="353" t="s">
        <v>1165</v>
      </c>
      <c r="C76" s="353"/>
      <c r="D76" s="353"/>
      <c r="E76" s="353"/>
      <c r="F76" s="353"/>
    </row>
    <row r="77" spans="2:6" ht="12" customHeight="1" x14ac:dyDescent="0.2">
      <c r="B77" s="352" t="s">
        <v>1166</v>
      </c>
      <c r="C77" s="352"/>
    </row>
    <row r="78" spans="2:6" ht="21.75" customHeight="1" x14ac:dyDescent="0.2">
      <c r="B78" s="351" t="str">
        <f>C25 &amp; " - " &amp; D25</f>
        <v>86.100 - Дејност на болниците</v>
      </c>
      <c r="C78" s="351"/>
      <c r="D78" s="351"/>
      <c r="E78" s="351"/>
      <c r="F78" s="351"/>
    </row>
    <row r="79" spans="2:6" ht="16.5" customHeight="1" x14ac:dyDescent="0.2">
      <c r="B79" s="26"/>
      <c r="C79" s="136"/>
      <c r="D79" s="136"/>
      <c r="E79" s="136"/>
      <c r="F79" s="142"/>
    </row>
    <row r="80" spans="2:6" ht="16.5" customHeight="1" x14ac:dyDescent="0.2">
      <c r="B80" s="352" t="s">
        <v>1167</v>
      </c>
      <c r="C80" s="352"/>
      <c r="D80" s="352"/>
      <c r="E80" s="352"/>
      <c r="F80" s="352"/>
    </row>
    <row r="81" spans="2:6" ht="21" customHeight="1" x14ac:dyDescent="0.2">
      <c r="B81" s="351" t="str">
        <f>C25 &amp; " - " &amp; D25</f>
        <v>86.100 - Дејност на болниците</v>
      </c>
      <c r="C81" s="351"/>
      <c r="D81" s="351"/>
      <c r="E81" s="351"/>
      <c r="F81" s="351"/>
    </row>
    <row r="82" spans="2:6" ht="13.5" customHeight="1" x14ac:dyDescent="0.2">
      <c r="B82" s="136" t="s">
        <v>1168</v>
      </c>
      <c r="C82" s="136"/>
      <c r="D82" s="136"/>
      <c r="E82" s="136"/>
      <c r="F82" s="142"/>
    </row>
    <row r="83" spans="2:6" ht="16.5" customHeight="1" x14ac:dyDescent="0.2">
      <c r="B83" s="26"/>
      <c r="C83" s="136"/>
      <c r="D83" s="136"/>
      <c r="E83" s="136"/>
      <c r="F83" s="142"/>
    </row>
    <row r="84" spans="2:6" ht="16.5" customHeight="1" x14ac:dyDescent="0.2">
      <c r="B84" s="26"/>
      <c r="C84" s="136"/>
      <c r="D84" s="136"/>
      <c r="E84" s="136"/>
      <c r="F84" s="142"/>
    </row>
    <row r="85" spans="2:6" ht="16.5" customHeight="1" x14ac:dyDescent="0.2">
      <c r="B85" s="26"/>
      <c r="C85" s="26"/>
      <c r="D85" s="136"/>
      <c r="E85" s="136"/>
      <c r="F85" s="142"/>
    </row>
    <row r="87" spans="2:6" x14ac:dyDescent="0.2">
      <c r="B87" s="352" t="s">
        <v>1169</v>
      </c>
      <c r="C87" s="352"/>
      <c r="D87" s="352"/>
    </row>
    <row r="88" spans="2:6" x14ac:dyDescent="0.2">
      <c r="B88" t="s">
        <v>1170</v>
      </c>
      <c r="D88" s="155" t="str">
        <f>ПОДАТОЦИ!C9</f>
        <v>Милка Сајческа</v>
      </c>
      <c r="F88" s="26"/>
    </row>
    <row r="89" spans="2:6" x14ac:dyDescent="0.2">
      <c r="B89" t="s">
        <v>1171</v>
      </c>
      <c r="D89" t="s">
        <v>986</v>
      </c>
    </row>
    <row r="91" spans="2:6" ht="5.25" customHeight="1" x14ac:dyDescent="0.2"/>
    <row r="92" spans="2:6" x14ac:dyDescent="0.2">
      <c r="B92" t="str">
        <f>'БС принт'!A186</f>
        <v>Во  Скопје</v>
      </c>
      <c r="E92" t="s">
        <v>1172</v>
      </c>
    </row>
    <row r="93" spans="2:6" x14ac:dyDescent="0.2">
      <c r="E93" s="308" t="str">
        <f>ПОДАТОЦИ!C10</f>
        <v>Др Билјана Теговска</v>
      </c>
      <c r="F93" s="308"/>
    </row>
    <row r="94" spans="2:6" x14ac:dyDescent="0.2">
      <c r="B94" t="str">
        <f>'БС принт'!A187</f>
        <v xml:space="preserve">На ден </v>
      </c>
      <c r="C94" s="143" t="str">
        <f>'БС принт'!B187</f>
        <v>28.02.2026</v>
      </c>
      <c r="D94" s="19" t="s">
        <v>201</v>
      </c>
    </row>
    <row r="95" spans="2:6" x14ac:dyDescent="0.2">
      <c r="E95" t="s">
        <v>1173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  <mergeCell ref="B16:F16"/>
    <mergeCell ref="D22:E22"/>
    <mergeCell ref="D23:E23"/>
    <mergeCell ref="B20:E20"/>
    <mergeCell ref="B21:E21"/>
    <mergeCell ref="B17:F17"/>
    <mergeCell ref="B18:F18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F41:F42"/>
    <mergeCell ref="D42:E42"/>
    <mergeCell ref="D39:E39"/>
    <mergeCell ref="D45:E45"/>
    <mergeCell ref="F45:F46"/>
    <mergeCell ref="D46:E46"/>
    <mergeCell ref="C57:C58"/>
    <mergeCell ref="D57:E58"/>
    <mergeCell ref="D47:E47"/>
    <mergeCell ref="F47:F48"/>
    <mergeCell ref="D48:E48"/>
    <mergeCell ref="D59:E59"/>
    <mergeCell ref="F59:F60"/>
    <mergeCell ref="D60:E60"/>
    <mergeCell ref="D54:E54"/>
    <mergeCell ref="D55:E55"/>
    <mergeCell ref="D56:E56"/>
    <mergeCell ref="F57:F58"/>
    <mergeCell ref="D61:E61"/>
    <mergeCell ref="F61:F62"/>
    <mergeCell ref="D62:E62"/>
    <mergeCell ref="D63:E63"/>
    <mergeCell ref="F63:F64"/>
    <mergeCell ref="D64:E64"/>
    <mergeCell ref="D65:E65"/>
    <mergeCell ref="F65:F66"/>
    <mergeCell ref="D66:E66"/>
    <mergeCell ref="D67:E67"/>
    <mergeCell ref="F67:F68"/>
    <mergeCell ref="D68:E68"/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ПОДАТОЦИ</vt:lpstr>
      <vt:lpstr>ЗАКЛИСТ</vt:lpstr>
      <vt:lpstr>БС принт</vt:lpstr>
      <vt:lpstr>БПР принт</vt:lpstr>
      <vt:lpstr>ДЕ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plati</cp:lastModifiedBy>
  <cp:lastPrinted>2026-01-12T10:22:00Z</cp:lastPrinted>
  <dcterms:created xsi:type="dcterms:W3CDTF">2013-01-06T21:05:15Z</dcterms:created>
  <dcterms:modified xsi:type="dcterms:W3CDTF">2026-02-19T09:30:01Z</dcterms:modified>
</cp:coreProperties>
</file>